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queryTables/queryTable9.xml" ContentType="application/vnd.openxmlformats-officedocument.spreadsheetml.queryTable+xml"/>
  <Override PartName="/xl/worksheets/sheet1.xml" ContentType="application/vnd.openxmlformats-officedocument.spreadsheetml.worksheet+xml"/>
  <Default Extension="vml" ContentType="application/vnd.openxmlformats-officedocument.vmlDrawing"/>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calcChain.xml" ContentType="application/vnd.openxmlformats-officedocument.spreadsheetml.calcChain+xml"/>
  <Override PartName="/xl/sharedStrings.xml" ContentType="application/vnd.openxmlformats-officedocument.spreadsheetml.sharedStrings+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bookViews>
    <workbookView xWindow="0" yWindow="0" windowWidth="16380" windowHeight="8190" tabRatio="664" activeTab="3"/>
  </bookViews>
  <sheets>
    <sheet name="1. Вставить из конвертера" sheetId="3" r:id="rId1"/>
    <sheet name="2. Вводные" sheetId="4" r:id="rId2"/>
    <sheet name="3. Результат" sheetId="5" r:id="rId3"/>
    <sheet name="рассчет вводных" sheetId="6" r:id="rId4"/>
    <sheet name="Лист1" sheetId="1" r:id="rId5"/>
  </sheets>
  <definedNames>
    <definedName name="_xlnm._FilterDatabase" localSheetId="0" hidden="1">'1. Вставить из конвертера'!$1:$1048576</definedName>
    <definedName name="_xlnm._FilterDatabase" localSheetId="3" hidden="1">'рассчет вводных'!$A$2:$X$10</definedName>
    <definedName name="externalLink" localSheetId="1">'2. Вводные'!$K$2:$K$21</definedName>
    <definedName name="externalLink" localSheetId="2">'3. Результат'!$D$19:$D$27</definedName>
    <definedName name="externalLink_1" localSheetId="2">'3. Результат'!#REF!</definedName>
    <definedName name="externalLink_10" localSheetId="2">'3. Результат'!$BB$226:$BB$237</definedName>
    <definedName name="externalLink_11" localSheetId="2">'3. Результат'!$D$215:$D$226</definedName>
    <definedName name="externalLink_12" localSheetId="2">'3. Результат'!$AC$226:$AC$237</definedName>
    <definedName name="externalLink_2" localSheetId="2">'3. Результат'!#REF!</definedName>
    <definedName name="externalLink_3" localSheetId="2">'3. Результат'!$AC$19:$AC$27</definedName>
    <definedName name="externalLink_4" localSheetId="2">'3. Результат'!$AC$61:$AC$72</definedName>
    <definedName name="externalLink_5" localSheetId="2">'3. Результат'!$AC$146:$AC$152</definedName>
    <definedName name="externalLink_6" localSheetId="2">'3. Результат'!#REF!</definedName>
    <definedName name="externalLink_7" localSheetId="2">'3. Результат'!$BB$63:$BB$74</definedName>
    <definedName name="externalLink_8" localSheetId="2">'3. Результат'!$BB$147:$BB$154</definedName>
    <definedName name="externalLink_9" localSheetId="2">'3. Результат'!$BB$19:$BB$27</definedName>
    <definedName name="Хабы">'рассчет вводных'!$A$31,'рассчет вводных'!$A$21,'рассчет вводных'!$A$11,'рассчет вводных'!$A$1</definedName>
  </definedNames>
  <calcPr calcId="125725"/>
</workbook>
</file>

<file path=xl/calcChain.xml><?xml version="1.0" encoding="utf-8"?>
<calcChain xmlns="http://schemas.openxmlformats.org/spreadsheetml/2006/main">
  <c r="B57" i="6"/>
  <c r="C55"/>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56"/>
  <c r="B54"/>
  <c r="B55"/>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51"/>
  <c r="C51"/>
  <c r="D51"/>
  <c r="E51"/>
  <c r="F51"/>
  <c r="G51"/>
  <c r="H51"/>
  <c r="I51"/>
  <c r="J51"/>
  <c r="K51"/>
  <c r="L51"/>
  <c r="M5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L44"/>
  <c r="O44" s="1"/>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C45" a="1"/>
  <c r="C45" s="1"/>
  <c r="C44" a="1"/>
  <c r="C44" s="1"/>
  <c r="C43" a="1"/>
  <c r="C43" s="1"/>
  <c r="C42" a="1"/>
  <c r="C42" s="1"/>
  <c r="A45"/>
  <c r="A44"/>
  <c r="A43"/>
  <c r="A42"/>
  <c r="C6" i="4" a="1"/>
  <c r="C6" s="1"/>
  <c r="D28" i="5"/>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C28"/>
  <c r="B29"/>
  <c r="B20" a="1"/>
  <c r="B21" s="1"/>
  <c r="C7" i="1"/>
  <c r="D7"/>
  <c r="E7"/>
  <c r="F7"/>
  <c r="G7"/>
  <c r="H7"/>
  <c r="I7"/>
  <c r="J7"/>
  <c r="C14"/>
  <c r="D14"/>
  <c r="E14"/>
  <c r="F14"/>
  <c r="G14"/>
  <c r="H14"/>
  <c r="I14"/>
  <c r="J14"/>
  <c r="K26"/>
  <c r="L26" s="1"/>
  <c r="M26"/>
  <c r="K27"/>
  <c r="L27" s="1"/>
  <c r="M27"/>
  <c r="K28"/>
  <c r="L28" s="1"/>
  <c r="M28"/>
  <c r="K29"/>
  <c r="L29" s="1"/>
  <c r="M29"/>
  <c r="K30"/>
  <c r="L30" s="1"/>
  <c r="M30"/>
  <c r="K31"/>
  <c r="L31" s="1"/>
  <c r="M31"/>
  <c r="K32"/>
  <c r="L32" s="1"/>
  <c r="M32"/>
  <c r="K33"/>
  <c r="L33" s="1"/>
  <c r="M33"/>
  <c r="K35"/>
  <c r="M35"/>
  <c r="K14" l="1"/>
  <c r="J42" i="6"/>
  <c r="F42"/>
  <c r="H42"/>
  <c r="D42"/>
  <c r="J45"/>
  <c r="H45"/>
  <c r="F45"/>
  <c r="D45"/>
  <c r="I45"/>
  <c r="G45"/>
  <c r="E45"/>
  <c r="J44"/>
  <c r="H44"/>
  <c r="F44"/>
  <c r="D44"/>
  <c r="I44"/>
  <c r="G44"/>
  <c r="E44"/>
  <c r="J43"/>
  <c r="H43"/>
  <c r="F43"/>
  <c r="D43"/>
  <c r="I43"/>
  <c r="G43"/>
  <c r="E43"/>
  <c r="I42"/>
  <c r="G42"/>
  <c r="E42"/>
  <c r="B26" i="5"/>
  <c r="B24"/>
  <c r="B22"/>
  <c r="B20"/>
  <c r="B27"/>
  <c r="B25"/>
  <c r="B23"/>
  <c r="C45" i="4"/>
  <c r="C41"/>
  <c r="C37"/>
  <c r="C33"/>
  <c r="C29"/>
  <c r="C25"/>
  <c r="C21"/>
  <c r="C17"/>
  <c r="C13"/>
  <c r="C9"/>
  <c r="C43"/>
  <c r="C39"/>
  <c r="C35"/>
  <c r="C31"/>
  <c r="C27"/>
  <c r="C23"/>
  <c r="C19"/>
  <c r="C15"/>
  <c r="C11"/>
  <c r="C7"/>
  <c r="L35" i="1"/>
  <c r="C10"/>
  <c r="G8" s="1"/>
  <c r="J21"/>
  <c r="I21"/>
  <c r="H21"/>
  <c r="G21"/>
  <c r="F21"/>
  <c r="E21"/>
  <c r="D21"/>
  <c r="C21"/>
  <c r="C44" i="4"/>
  <c r="C42"/>
  <c r="C40"/>
  <c r="C38"/>
  <c r="C36"/>
  <c r="C34"/>
  <c r="C32"/>
  <c r="C30"/>
  <c r="C28"/>
  <c r="C26"/>
  <c r="C24"/>
  <c r="C22"/>
  <c r="C20"/>
  <c r="C18"/>
  <c r="C16"/>
  <c r="C14"/>
  <c r="C12"/>
  <c r="C10"/>
  <c r="C8"/>
  <c r="C46" i="6" l="1" a="1"/>
  <c r="C46" s="1"/>
  <c r="D46"/>
  <c r="E46"/>
  <c r="H46"/>
  <c r="C18" i="5" a="1"/>
  <c r="E18" s="1"/>
  <c r="G23" i="1"/>
  <c r="G26"/>
  <c r="G27"/>
  <c r="G28"/>
  <c r="G29"/>
  <c r="G30"/>
  <c r="G31"/>
  <c r="G32"/>
  <c r="G33"/>
  <c r="C8"/>
  <c r="D8"/>
  <c r="F8"/>
  <c r="H8"/>
  <c r="J8"/>
  <c r="E8"/>
  <c r="I8"/>
  <c r="J46" i="6" l="1"/>
  <c r="I46"/>
  <c r="F46"/>
  <c r="G46"/>
  <c r="BU19" i="5"/>
  <c r="BQ19"/>
  <c r="BM19"/>
  <c r="BI19"/>
  <c r="BE19"/>
  <c r="BA19"/>
  <c r="AW19"/>
  <c r="AS19"/>
  <c r="AO19"/>
  <c r="AK19"/>
  <c r="AG19"/>
  <c r="AC19"/>
  <c r="Y19"/>
  <c r="U19"/>
  <c r="Q19"/>
  <c r="M19"/>
  <c r="I19"/>
  <c r="E19"/>
  <c r="BV18"/>
  <c r="BR18"/>
  <c r="BN18"/>
  <c r="BJ18"/>
  <c r="BF18"/>
  <c r="BB18"/>
  <c r="AX18"/>
  <c r="AT18"/>
  <c r="AP18"/>
  <c r="AL18"/>
  <c r="AH18"/>
  <c r="AD18"/>
  <c r="Z18"/>
  <c r="V18"/>
  <c r="R18"/>
  <c r="N18"/>
  <c r="J18"/>
  <c r="F18"/>
  <c r="BV19"/>
  <c r="BR19"/>
  <c r="BN19"/>
  <c r="BJ19"/>
  <c r="BF19"/>
  <c r="BB19"/>
  <c r="AX19"/>
  <c r="AT19"/>
  <c r="AP19"/>
  <c r="AL19"/>
  <c r="AH19"/>
  <c r="AD19"/>
  <c r="Z19"/>
  <c r="V19"/>
  <c r="R19"/>
  <c r="N19"/>
  <c r="J19"/>
  <c r="F19"/>
  <c r="BW18"/>
  <c r="BS18"/>
  <c r="BO18"/>
  <c r="BK18"/>
  <c r="BG18"/>
  <c r="BC18"/>
  <c r="AY18"/>
  <c r="AU18"/>
  <c r="AQ18"/>
  <c r="AM18"/>
  <c r="AI18"/>
  <c r="AE18"/>
  <c r="AA18"/>
  <c r="W18"/>
  <c r="S18"/>
  <c r="O18"/>
  <c r="K18"/>
  <c r="G18"/>
  <c r="C18"/>
  <c r="BW19"/>
  <c r="BS19"/>
  <c r="BO19"/>
  <c r="BK19"/>
  <c r="BG19"/>
  <c r="BC19"/>
  <c r="AY19"/>
  <c r="AU19"/>
  <c r="AQ19"/>
  <c r="AM19"/>
  <c r="AI19"/>
  <c r="AE19"/>
  <c r="AA19"/>
  <c r="W19"/>
  <c r="S19"/>
  <c r="O19"/>
  <c r="K19"/>
  <c r="G19"/>
  <c r="C19"/>
  <c r="BT18"/>
  <c r="BP18"/>
  <c r="BL18"/>
  <c r="BH18"/>
  <c r="BD18"/>
  <c r="AZ18"/>
  <c r="AV18"/>
  <c r="AR18"/>
  <c r="AN18"/>
  <c r="AJ18"/>
  <c r="AF18"/>
  <c r="AB18"/>
  <c r="X18"/>
  <c r="T18"/>
  <c r="P18"/>
  <c r="L18"/>
  <c r="H18"/>
  <c r="D18"/>
  <c r="BT19"/>
  <c r="BP19"/>
  <c r="BL19"/>
  <c r="BH19"/>
  <c r="BD19"/>
  <c r="AZ19"/>
  <c r="AV19"/>
  <c r="AR19"/>
  <c r="AN19"/>
  <c r="AJ19"/>
  <c r="AF19"/>
  <c r="AB19"/>
  <c r="X19"/>
  <c r="T19"/>
  <c r="P19"/>
  <c r="L19"/>
  <c r="H19"/>
  <c r="D19"/>
  <c r="BU18"/>
  <c r="BQ18"/>
  <c r="BM18"/>
  <c r="BI18"/>
  <c r="BE18"/>
  <c r="BA18"/>
  <c r="AW18"/>
  <c r="AS18"/>
  <c r="AO18"/>
  <c r="AK18"/>
  <c r="AG18"/>
  <c r="AC18"/>
  <c r="Y18"/>
  <c r="U18"/>
  <c r="Q18"/>
  <c r="M18"/>
  <c r="I18"/>
  <c r="I23" i="1"/>
  <c r="I26"/>
  <c r="I27"/>
  <c r="I28"/>
  <c r="I29"/>
  <c r="I30"/>
  <c r="I31"/>
  <c r="I32"/>
  <c r="I33"/>
  <c r="J23"/>
  <c r="J26"/>
  <c r="J27"/>
  <c r="J28"/>
  <c r="J29"/>
  <c r="J30"/>
  <c r="J31"/>
  <c r="J32"/>
  <c r="J33"/>
  <c r="C23"/>
  <c r="C26"/>
  <c r="C27"/>
  <c r="C28"/>
  <c r="C29"/>
  <c r="C30"/>
  <c r="C31"/>
  <c r="C32"/>
  <c r="C33"/>
  <c r="E23"/>
  <c r="E26"/>
  <c r="E27"/>
  <c r="E28"/>
  <c r="E29"/>
  <c r="E30"/>
  <c r="E31"/>
  <c r="E32"/>
  <c r="E33"/>
  <c r="H23"/>
  <c r="H26"/>
  <c r="H27"/>
  <c r="H28"/>
  <c r="H29"/>
  <c r="H30"/>
  <c r="H31"/>
  <c r="H32"/>
  <c r="H33"/>
  <c r="D23"/>
  <c r="D26"/>
  <c r="D27"/>
  <c r="D28"/>
  <c r="D29"/>
  <c r="D30"/>
  <c r="D31"/>
  <c r="D32"/>
  <c r="D33"/>
  <c r="F23"/>
  <c r="F26"/>
  <c r="F27"/>
  <c r="F28"/>
  <c r="F29"/>
  <c r="F30"/>
  <c r="F31"/>
  <c r="F32"/>
  <c r="F33"/>
  <c r="G35"/>
  <c r="D29" i="5" l="1"/>
  <c r="C50" i="6"/>
  <c r="L29" i="5"/>
  <c r="K50" i="6"/>
  <c r="T29" i="5"/>
  <c r="S50" i="6"/>
  <c r="AB29" i="5"/>
  <c r="AA50" i="6"/>
  <c r="AJ29" i="5"/>
  <c r="AI50" i="6"/>
  <c r="AR29" i="5"/>
  <c r="AQ50" i="6"/>
  <c r="AZ29" i="5"/>
  <c r="AY50" i="6"/>
  <c r="BH29" i="5"/>
  <c r="BG50" i="6"/>
  <c r="BP29" i="5"/>
  <c r="BO50" i="6"/>
  <c r="C29" i="5"/>
  <c r="B50" i="6"/>
  <c r="K29" i="5"/>
  <c r="J50" i="6"/>
  <c r="S29" i="5"/>
  <c r="R50" i="6"/>
  <c r="AA29" i="5"/>
  <c r="Z50" i="6"/>
  <c r="AI29" i="5"/>
  <c r="AH50" i="6"/>
  <c r="AQ29" i="5"/>
  <c r="AP50" i="6"/>
  <c r="AY29" i="5"/>
  <c r="AX50" i="6"/>
  <c r="BG29" i="5"/>
  <c r="BF50" i="6"/>
  <c r="BO29" i="5"/>
  <c r="BN50" i="6"/>
  <c r="BW29" i="5"/>
  <c r="BV50" i="6"/>
  <c r="F29" i="5"/>
  <c r="E50" i="6"/>
  <c r="N29" i="5"/>
  <c r="M50" i="6"/>
  <c r="V29" i="5"/>
  <c r="U50" i="6"/>
  <c r="AD29" i="5"/>
  <c r="AC50" i="6"/>
  <c r="AL29" i="5"/>
  <c r="AK50" i="6"/>
  <c r="AT29" i="5"/>
  <c r="AS50" i="6"/>
  <c r="BB29" i="5"/>
  <c r="BA50" i="6"/>
  <c r="BJ29" i="5"/>
  <c r="BI50" i="6"/>
  <c r="BR29" i="5"/>
  <c r="BQ50" i="6"/>
  <c r="E29" i="5"/>
  <c r="D50" i="6"/>
  <c r="M29" i="5"/>
  <c r="L50" i="6"/>
  <c r="U29" i="5"/>
  <c r="T50" i="6"/>
  <c r="AC29" i="5"/>
  <c r="AB50" i="6"/>
  <c r="AK29" i="5"/>
  <c r="AJ50" i="6"/>
  <c r="AS29" i="5"/>
  <c r="AR50" i="6"/>
  <c r="BA29" i="5"/>
  <c r="AZ50" i="6"/>
  <c r="BI29" i="5"/>
  <c r="BH50" i="6"/>
  <c r="BQ29" i="5"/>
  <c r="BP50" i="6"/>
  <c r="H29" i="5"/>
  <c r="G50" i="6"/>
  <c r="P29" i="5"/>
  <c r="O50" i="6"/>
  <c r="X29" i="5"/>
  <c r="W50" i="6"/>
  <c r="AF29" i="5"/>
  <c r="AE50" i="6"/>
  <c r="AN29" i="5"/>
  <c r="AM50" i="6"/>
  <c r="AV29" i="5"/>
  <c r="AU50" i="6"/>
  <c r="BD29" i="5"/>
  <c r="BC50" i="6"/>
  <c r="BL29" i="5"/>
  <c r="BK50" i="6"/>
  <c r="BT29" i="5"/>
  <c r="BS50" i="6"/>
  <c r="G29" i="5"/>
  <c r="F50" i="6"/>
  <c r="O29" i="5"/>
  <c r="N50" i="6"/>
  <c r="W29" i="5"/>
  <c r="V50" i="6"/>
  <c r="AE29" i="5"/>
  <c r="AD50" i="6"/>
  <c r="AM29" i="5"/>
  <c r="AL50" i="6"/>
  <c r="AU29" i="5"/>
  <c r="AT50" i="6"/>
  <c r="BC29" i="5"/>
  <c r="BB50" i="6"/>
  <c r="BK29" i="5"/>
  <c r="BJ50" i="6"/>
  <c r="BS29" i="5"/>
  <c r="BR50" i="6"/>
  <c r="J29" i="5"/>
  <c r="I50" i="6"/>
  <c r="R29" i="5"/>
  <c r="Q50" i="6"/>
  <c r="Z29" i="5"/>
  <c r="Y50" i="6"/>
  <c r="AH29" i="5"/>
  <c r="AG50" i="6"/>
  <c r="AP29" i="5"/>
  <c r="AO50" i="6"/>
  <c r="AX29" i="5"/>
  <c r="AW50" i="6"/>
  <c r="BF29" i="5"/>
  <c r="BE50" i="6"/>
  <c r="BN29" i="5"/>
  <c r="BM50" i="6"/>
  <c r="BV29" i="5"/>
  <c r="BU50" i="6"/>
  <c r="I29" i="5"/>
  <c r="H50" i="6"/>
  <c r="Q29" i="5"/>
  <c r="P50" i="6"/>
  <c r="Y29" i="5"/>
  <c r="X50" i="6"/>
  <c r="AG29" i="5"/>
  <c r="AF50" i="6"/>
  <c r="AO29" i="5"/>
  <c r="AN50" i="6"/>
  <c r="AW29" i="5"/>
  <c r="AV50" i="6"/>
  <c r="BE29" i="5"/>
  <c r="BD50" i="6"/>
  <c r="BM29" i="5"/>
  <c r="BL50" i="6"/>
  <c r="BU29" i="5"/>
  <c r="BT50" i="6"/>
  <c r="I11" i="4" a="1"/>
  <c r="D35" i="1"/>
  <c r="E35"/>
  <c r="J35"/>
  <c r="F35"/>
  <c r="H35"/>
  <c r="C35"/>
  <c r="I35"/>
  <c r="I11" i="4" l="1"/>
  <c r="B71" i="6" s="1"/>
  <c r="M11" i="4"/>
  <c r="F71" i="6" s="1"/>
  <c r="P11" i="4"/>
  <c r="I71" i="6" s="1"/>
  <c r="O11" i="4"/>
  <c r="H71" i="6" s="1"/>
  <c r="L11" i="4"/>
  <c r="E71" i="6" s="1"/>
  <c r="N11" i="4"/>
  <c r="G71" i="6" s="1"/>
  <c r="K11" i="4"/>
  <c r="D71" i="6" s="1"/>
  <c r="J11" i="4"/>
  <c r="C71" i="6" s="1"/>
  <c r="F15" i="5" l="1"/>
</calcChain>
</file>

<file path=xl/connections.xml><?xml version="1.0" encoding="utf-8"?>
<connections xmlns="http://schemas.openxmlformats.org/spreadsheetml/2006/main">
  <connection id="1" name="marketstat" type="4" refreshedVersion="0" deleted="1" background="1">
    <webPr xml="1" sourceData="1" url="http://api.eve-central.com/api/marketstat?typeid=34&amp;typeid=35&amp;typeid=36&amp;typeid=37&amp;typeid=38&amp;typeid=39&amp;typeid=40&amp;typeid=11399&amp;regionlimit=10000002&amp;regionlimit=10000030&amp;regionlimit=10000043" htmlTables="1" htmlFormat="all"/>
  </connection>
  <connection id="2" name="Подключение" type="4" refreshedVersion="3" deleted="1" background="1" saveData="1">
    <webPr parsePre="1" consecutive="1" xl2000="1" htmlTables="1" htmlFormat="all"/>
  </connection>
  <connection id="3" name="Подключение1" type="4" refreshedVersion="2" deleted="1" background="1" saveData="1">
    <webPr parsePre="1" consecutive="1" xl2000="1" htmlTables="1" htmlFormat="all"/>
  </connection>
  <connection id="4" name="Подключение10" type="4" refreshedVersion="3" deleted="1" background="1" saveData="1">
    <webPr parsePre="1" consecutive="1" xl2000="1" htmlTables="1" htmlFormat="all">
      <tables count="1">
        <x v="1"/>
      </tables>
    </webPr>
  </connection>
  <connection id="5" name="Подключение11" type="4" refreshedVersion="3" deleted="1" background="1" saveData="1">
    <webPr parsePre="1" consecutive="1" xl2000="1" htmlTables="1" htmlFormat="all">
      <tables count="1">
        <x v="1"/>
      </tables>
    </webPr>
  </connection>
  <connection id="6" name="Подключение12" type="4" refreshedVersion="3" deleted="1" background="1" saveData="1">
    <webPr parsePre="1" consecutive="1" xl2000="1" htmlTables="1" htmlFormat="all">
      <tables count="1">
        <x v="1"/>
      </tables>
    </webPr>
  </connection>
  <connection id="7" name="Подключение13" type="4" refreshedVersion="0" deleted="1" background="1">
    <webPr sourceData="1" parsePre="1" consecutive="1"/>
  </connection>
  <connection id="8" name="Подключение14" type="4" refreshedVersion="0" deleted="1" background="1">
    <webPr sourceData="1" parsePre="1" consecutive="1"/>
  </connection>
  <connection id="9" name="Подключение15" type="4" refreshedVersion="0" deleted="1" background="1">
    <webPr sourceData="1" parsePre="1" consecutive="1"/>
  </connection>
  <connection id="10" name="Подключение4" type="4" refreshedVersion="2" deleted="1" background="1" saveData="1">
    <webPr parsePre="1" consecutive="1" xl2000="1" htmlTables="1" htmlFormat="all">
      <tables count="1">
        <x v="1"/>
      </tables>
    </webPr>
  </connection>
  <connection id="11" name="Подключение5" type="4" refreshedVersion="3" deleted="1" background="1" saveData="1">
    <webPr parsePre="1" consecutive="1" xl2000="1" htmlTables="1" htmlFormat="all">
      <tables count="1">
        <x v="1"/>
      </tables>
    </webPr>
  </connection>
  <connection id="12" name="Подключение6" type="4" refreshedVersion="3" deleted="1" background="1" saveData="1">
    <webPr parsePre="1" consecutive="1" xl2000="1" htmlTables="1" htmlFormat="all">
      <tables count="1">
        <x v="1"/>
      </tables>
    </webPr>
  </connection>
  <connection id="13" name="Подключение7" type="4" refreshedVersion="3" deleted="1" background="1" saveData="1">
    <webPr parsePre="1" consecutive="1" xl2000="1" htmlTables="1" htmlFormat="all">
      <tables count="1">
        <x v="1"/>
      </tables>
    </webPr>
  </connection>
  <connection id="14" name="Подключение8" type="4" refreshedVersion="3" deleted="1" background="1" saveData="1">
    <webPr parsePre="1" consecutive="1" xl2000="1" htmlTables="1" htmlFormat="all">
      <tables count="1">
        <x v="1"/>
      </tables>
    </webPr>
  </connection>
  <connection id="15" name="Подключение9" type="4" refreshedVersion="2" deleted="1" background="1" saveData="1">
    <webPr parsePre="1" consecutive="1" xl2000="1" htmlTables="1" htmlFormat="all">
      <tables count="1">
        <x v="1"/>
      </tables>
    </webPr>
  </connection>
</connections>
</file>

<file path=xl/sharedStrings.xml><?xml version="1.0" encoding="utf-8"?>
<sst xmlns="http://schemas.openxmlformats.org/spreadsheetml/2006/main" count="504" uniqueCount="320">
  <si>
    <t>Название минерала</t>
  </si>
  <si>
    <t>Tritanium</t>
  </si>
  <si>
    <t>Pyerite</t>
  </si>
  <si>
    <t>Mexallon</t>
  </si>
  <si>
    <t>Isogen</t>
  </si>
  <si>
    <t>Nocxium</t>
  </si>
  <si>
    <t>Zydrine</t>
  </si>
  <si>
    <t>Megacyte</t>
  </si>
  <si>
    <t>Morphite</t>
  </si>
  <si>
    <t>Оплата перевозчику</t>
  </si>
  <si>
    <t>%</t>
  </si>
  <si>
    <t>Цена в Жите</t>
  </si>
  <si>
    <t>Сколько майнеров?</t>
  </si>
  <si>
    <t>Если 1 или 2, то 25%</t>
  </si>
  <si>
    <t>Добытый объем</t>
  </si>
  <si>
    <t>Майнер 1</t>
  </si>
  <si>
    <t>Майнер 2</t>
  </si>
  <si>
    <t>Майнер 3</t>
  </si>
  <si>
    <t>Майнер 4</t>
  </si>
  <si>
    <t>Майнер 5</t>
  </si>
  <si>
    <t>Майнер 6</t>
  </si>
  <si>
    <t>Майнер 7</t>
  </si>
  <si>
    <t>Майнер 8</t>
  </si>
  <si>
    <t>Если 3, то 20%</t>
  </si>
  <si>
    <t>Итог для каждого</t>
  </si>
  <si>
    <t xml:space="preserve">Если от 4 до 8, то 15% </t>
  </si>
  <si>
    <t>Доля каждого майнера</t>
  </si>
  <si>
    <t xml:space="preserve">Если майнеров от 1 до 6, то требуется 1 перевозчик, </t>
  </si>
  <si>
    <t>Объем всего ганга</t>
  </si>
  <si>
    <t>если от 7 до 8, то 2 перевозчика и оплата делится на 2</t>
  </si>
  <si>
    <t>Всего</t>
  </si>
  <si>
    <t>Полученные минералы</t>
  </si>
  <si>
    <t>Доход всего ганга</t>
  </si>
  <si>
    <t>Величина бонуса в %</t>
  </si>
  <si>
    <t xml:space="preserve">http://planetaexcel.ru/tips.php </t>
  </si>
  <si>
    <t>Есть ли охрана?</t>
  </si>
  <si>
    <t>Сколько охранников?</t>
  </si>
  <si>
    <t>Оплата всем майнерам</t>
  </si>
  <si>
    <t>Оплата каждому майнеру</t>
  </si>
  <si>
    <t>Оплата в минералах</t>
  </si>
  <si>
    <t>Майнеру 1</t>
  </si>
  <si>
    <t>Майнеру 2</t>
  </si>
  <si>
    <t>Майнеру 3</t>
  </si>
  <si>
    <t>Майнеру 4</t>
  </si>
  <si>
    <t>Майнеру 5</t>
  </si>
  <si>
    <t>Майнеру 6</t>
  </si>
  <si>
    <t>Майнеру 7</t>
  </si>
  <si>
    <t>Майнеру 8</t>
  </si>
  <si>
    <t>Раздатчику</t>
  </si>
  <si>
    <t>Каждому охраннику</t>
  </si>
  <si>
    <t>Перевозчикам</t>
  </si>
  <si>
    <t>Оплата в деньгах</t>
  </si>
  <si>
    <t>Veldspar</t>
  </si>
  <si>
    <t>Scordite</t>
  </si>
  <si>
    <t>Plagioclase</t>
  </si>
  <si>
    <t>Omber</t>
  </si>
  <si>
    <t>Kernite</t>
  </si>
  <si>
    <t>Jaspet</t>
  </si>
  <si>
    <t>Hemorphite</t>
  </si>
  <si>
    <t>Hedbergite</t>
  </si>
  <si>
    <t>Gneiss</t>
  </si>
  <si>
    <t>Dark Ochre</t>
  </si>
  <si>
    <t>Spodumain</t>
  </si>
  <si>
    <t>Crokite</t>
  </si>
  <si>
    <t>Bistot</t>
  </si>
  <si>
    <t>Arkonor</t>
  </si>
  <si>
    <t>Дизайн-проект</t>
  </si>
  <si>
    <t>1. В первую страницу вставляем результат работы конвертера логов.
2. Из него формула выбирает строки, содержащие данные по руде, игнорируя остальной лут.
3. Из строки с именами пилотов формула создает список на странице настроек, с чекбоксами по ролям (лопата, бонусник, транспорт, охрана).
4. Из промежуточной таблицы, сформированной в пункте 2, используя данные пилотов с ролью «Лопата», формируестя общий объем добытого и доля вклада в него каждой лопаты.
5. в зависимости от роли, указанной в пункте 3, и прочих данных, вычисляется доля каждого участника ганга.</t>
  </si>
  <si>
    <t>Роль</t>
  </si>
  <si>
    <t>Лопата</t>
  </si>
  <si>
    <t>Бонусник</t>
  </si>
  <si>
    <t>Охрана</t>
  </si>
  <si>
    <t>Транспорт</t>
  </si>
  <si>
    <t>Имя</t>
  </si>
  <si>
    <t>Майнер 9</t>
  </si>
  <si>
    <t>Майнер 10</t>
  </si>
  <si>
    <t>Майнер 11</t>
  </si>
  <si>
    <t>Майнер 12</t>
  </si>
  <si>
    <t>Майнер 13</t>
  </si>
  <si>
    <t>Майнер 14</t>
  </si>
  <si>
    <t>Майнер 15</t>
  </si>
  <si>
    <t>Майнер 16</t>
  </si>
  <si>
    <t>Майнер 17</t>
  </si>
  <si>
    <t>Майнер 18</t>
  </si>
  <si>
    <t>Майнер 19</t>
  </si>
  <si>
    <t>Майнер 20</t>
  </si>
  <si>
    <t>Майнер 21</t>
  </si>
  <si>
    <t>Майнер 22</t>
  </si>
  <si>
    <t>Майнер 23</t>
  </si>
  <si>
    <t>version</t>
  </si>
  <si>
    <t>method</t>
  </si>
  <si>
    <t>id</t>
  </si>
  <si>
    <t>volume</t>
  </si>
  <si>
    <t>avg</t>
  </si>
  <si>
    <t>max</t>
  </si>
  <si>
    <t>min</t>
  </si>
  <si>
    <t>stddev</t>
  </si>
  <si>
    <t>median</t>
  </si>
  <si>
    <t>percentile</t>
  </si>
  <si>
    <t>volume2</t>
  </si>
  <si>
    <t>avg3</t>
  </si>
  <si>
    <t>max4</t>
  </si>
  <si>
    <t>min5</t>
  </si>
  <si>
    <t>stddev6</t>
  </si>
  <si>
    <t>median7</t>
  </si>
  <si>
    <t>percentile8</t>
  </si>
  <si>
    <t>volume9</t>
  </si>
  <si>
    <t>avg10</t>
  </si>
  <si>
    <t>max11</t>
  </si>
  <si>
    <t>min12</t>
  </si>
  <si>
    <t>stddev13</t>
  </si>
  <si>
    <t>median14</t>
  </si>
  <si>
    <t>percentile15</t>
  </si>
  <si>
    <t>marketstat_xml</t>
  </si>
  <si>
    <t>Получено минералов при переработке</t>
  </si>
  <si>
    <t>(вводится вручную)</t>
  </si>
  <si>
    <t>Цены на минералы</t>
  </si>
  <si>
    <t>Величина бонуса</t>
  </si>
  <si>
    <t>сокращение цикла</t>
  </si>
  <si>
    <t>ИЛИ</t>
  </si>
  <si>
    <t>суммарное улучшение добычи</t>
  </si>
  <si>
    <t>к добыче (%)</t>
  </si>
  <si>
    <t>Type</t>
  </si>
  <si>
    <t>TedochiKito</t>
  </si>
  <si>
    <t>Майнер 24</t>
  </si>
  <si>
    <t>Майнер 25</t>
  </si>
  <si>
    <t>Майнер 26</t>
  </si>
  <si>
    <t>Майнер 27</t>
  </si>
  <si>
    <t>Майнер 28</t>
  </si>
  <si>
    <t>Майнер 29</t>
  </si>
  <si>
    <t>Майнер 30</t>
  </si>
  <si>
    <t>Майнер 31</t>
  </si>
  <si>
    <t>Майнер 32</t>
  </si>
  <si>
    <t>Майнер 33</t>
  </si>
  <si>
    <t>Майнер 34</t>
  </si>
  <si>
    <t>Майнер 35</t>
  </si>
  <si>
    <t>Майнер 36</t>
  </si>
  <si>
    <t>Денежный эквивалент</t>
  </si>
  <si>
    <t>общий объем (м3)</t>
  </si>
  <si>
    <t>Общий объем добытой руды</t>
  </si>
  <si>
    <t>Общая стоимость переработанного</t>
  </si>
  <si>
    <t>Майнер 37</t>
  </si>
  <si>
    <t>Майнер 38</t>
  </si>
  <si>
    <t>Майнер 39</t>
  </si>
  <si>
    <t>Майнер 40</t>
  </si>
  <si>
    <t>Налог корпорации</t>
  </si>
  <si>
    <t>Тариф на перевозку</t>
  </si>
  <si>
    <t>Тариф охраны</t>
  </si>
  <si>
    <t>Mercoxit</t>
  </si>
  <si>
    <t>Бонус минералов 5%</t>
  </si>
  <si>
    <t>Бонус минералов 10%</t>
  </si>
  <si>
    <t>Concentrated veldspar</t>
  </si>
  <si>
    <t>Dense veldspar</t>
  </si>
  <si>
    <t>Condensed scordite</t>
  </si>
  <si>
    <t>Massive scordite</t>
  </si>
  <si>
    <t>Solid pyroxeres</t>
  </si>
  <si>
    <t>Viscous pyroxeres</t>
  </si>
  <si>
    <t>Azure plagioclase</t>
  </si>
  <si>
    <t>Rich plagioclase</t>
  </si>
  <si>
    <t>Silvery omber</t>
  </si>
  <si>
    <t>Golden omber</t>
  </si>
  <si>
    <t>Luminous kernite</t>
  </si>
  <si>
    <t>Fiery kernite</t>
  </si>
  <si>
    <t>Pure jaspet</t>
  </si>
  <si>
    <t>Pristine jaspet</t>
  </si>
  <si>
    <t>Vivid hemorphite</t>
  </si>
  <si>
    <t>Radiant hemorphite</t>
  </si>
  <si>
    <t>Vitric hedbergite</t>
  </si>
  <si>
    <t>Glazed hedbergite</t>
  </si>
  <si>
    <t>Iridescent gneiss</t>
  </si>
  <si>
    <t>Prismatic gneiss</t>
  </si>
  <si>
    <t>Onyx ochre</t>
  </si>
  <si>
    <t>Obsidian ochre</t>
  </si>
  <si>
    <t>Bright spodumain</t>
  </si>
  <si>
    <t>Gleaming spodumain</t>
  </si>
  <si>
    <t>Sharp crokite</t>
  </si>
  <si>
    <t>Crystalline crokite</t>
  </si>
  <si>
    <t>Triclinic bistot</t>
  </si>
  <si>
    <t>Monoclinic bistot</t>
  </si>
  <si>
    <t>Crimson arkonor</t>
  </si>
  <si>
    <t>Prime arkonor</t>
  </si>
  <si>
    <t>Magma mercoxit</t>
  </si>
  <si>
    <t>Vitreous mercoxit</t>
  </si>
  <si>
    <t>Antonio Beard</t>
  </si>
  <si>
    <t>Azile Duskwood</t>
  </si>
  <si>
    <t>candeg</t>
  </si>
  <si>
    <t>Commondante</t>
  </si>
  <si>
    <t>Dart Lobrik</t>
  </si>
  <si>
    <t>DeusEx Main</t>
  </si>
  <si>
    <t>Efremius</t>
  </si>
  <si>
    <t>Hoshimura Makina</t>
  </si>
  <si>
    <t>Imbrus</t>
  </si>
  <si>
    <t>Jabuticaba</t>
  </si>
  <si>
    <t>JIYNTR</t>
  </si>
  <si>
    <t>KasaRot</t>
  </si>
  <si>
    <t>Ken Tivianne</t>
  </si>
  <si>
    <t>Li Lait</t>
  </si>
  <si>
    <t>Maefel Kaz</t>
  </si>
  <si>
    <t>Maeffel Kaz</t>
  </si>
  <si>
    <t>Rina Niam</t>
  </si>
  <si>
    <t>Rondo Roldare</t>
  </si>
  <si>
    <t>SoNNeLoN</t>
  </si>
  <si>
    <t>Wersus95</t>
  </si>
  <si>
    <t>Pyroxeres</t>
  </si>
  <si>
    <t>100mm Reinforced Crystalline Carbonide Plates I</t>
  </si>
  <si>
    <t>10MN MicroWarpdrive I</t>
  </si>
  <si>
    <t>125mm Railgun I</t>
  </si>
  <si>
    <t>150mm Railgun I</t>
  </si>
  <si>
    <t>1MN Afterburner I</t>
  </si>
  <si>
    <t>1MN MicroWarpdrive I</t>
  </si>
  <si>
    <t>250mm Railgun I</t>
  </si>
  <si>
    <t>50mm Reinforced Nanofiber Plates I</t>
  </si>
  <si>
    <t>50mm Reinforced Steel Plates I</t>
  </si>
  <si>
    <t>Ancillary Ballistic Screen Stabilizer I</t>
  </si>
  <si>
    <t>Antimatter Charge S</t>
  </si>
  <si>
    <t>Armor Plates</t>
  </si>
  <si>
    <t>Asymmetric Energy Succor I</t>
  </si>
  <si>
    <t>Azure Plagioclase</t>
  </si>
  <si>
    <t>Broken Drone Transceiver</t>
  </si>
  <si>
    <t>Burned Logic Circuit</t>
  </si>
  <si>
    <t>Cap Booster 75</t>
  </si>
  <si>
    <t>Cargo Scanner I</t>
  </si>
  <si>
    <t>Charred Micro Circuit</t>
  </si>
  <si>
    <t>Civilian Shield Booster I</t>
  </si>
  <si>
    <t>Concentrated Veldspar</t>
  </si>
  <si>
    <t>Condensed Scordite</t>
  </si>
  <si>
    <t>Conductive Polymer</t>
  </si>
  <si>
    <t>Contaminated Lorentz Fluid</t>
  </si>
  <si>
    <t>Contaminated Nanite Compound</t>
  </si>
  <si>
    <t>Co-Processor I</t>
  </si>
  <si>
    <t>Damaged Artificial Neural Network</t>
  </si>
  <si>
    <t>Dense Veldspar</t>
  </si>
  <si>
    <t>Dread Guristas Copper Tag</t>
  </si>
  <si>
    <t>Dread Guristas Tungsten Charge S</t>
  </si>
  <si>
    <t>Dual Afocal Pulse Maser I</t>
  </si>
  <si>
    <t>ECCM - Gravimetric I</t>
  </si>
  <si>
    <t>ECM - Spatial Destabilizer I</t>
  </si>
  <si>
    <t>Energized Basic Magnetic Plating</t>
  </si>
  <si>
    <t>Energized Basic Reflective Plating</t>
  </si>
  <si>
    <t>Energized Basic Thermic Plating</t>
  </si>
  <si>
    <t>Expanded Cargohold II</t>
  </si>
  <si>
    <t>Fiery Kernite</t>
  </si>
  <si>
    <t>Foxfire Rocket</t>
  </si>
  <si>
    <t>Fried Interface Circuit</t>
  </si>
  <si>
    <t>FZ-3 Subversive Spatial Destabilizer ECM</t>
  </si>
  <si>
    <t>Gamma S</t>
  </si>
  <si>
    <t>Guristas Flameburst Light Missile</t>
  </si>
  <si>
    <t>Heavy Assault Missile Launcher I</t>
  </si>
  <si>
    <t>Hobgoblin I</t>
  </si>
  <si>
    <t>Hornet I</t>
  </si>
  <si>
    <t>Induced Ion Field ECM I</t>
  </si>
  <si>
    <t>Interface Circuit</t>
  </si>
  <si>
    <t>Iridium Charge S</t>
  </si>
  <si>
    <t>'Limos' Rocket Launcher I</t>
  </si>
  <si>
    <t>Luminous Kernite</t>
  </si>
  <si>
    <t>Malfunctioning Shield Emitter</t>
  </si>
  <si>
    <t>Mark I Generator Refitting: Reaction Control</t>
  </si>
  <si>
    <t>Massive Scordite</t>
  </si>
  <si>
    <t>Medium Azeotropic Ward Salubrity I</t>
  </si>
  <si>
    <t>Medium Hull Repairer I</t>
  </si>
  <si>
    <t>Medium Shield Extender I</t>
  </si>
  <si>
    <t>Melted Capacitor Console</t>
  </si>
  <si>
    <t>Metal Scraps</t>
  </si>
  <si>
    <t>Microwave S</t>
  </si>
  <si>
    <t>Mining Drone I</t>
  </si>
  <si>
    <t>Monopropellant I Hydrazine Boosters</t>
  </si>
  <si>
    <t>Multifrequency S</t>
  </si>
  <si>
    <t>Phoenix F.O.F. Cruise Missile I</t>
  </si>
  <si>
    <t>Photon Scattering Field I</t>
  </si>
  <si>
    <t>Piranha Light Missile</t>
  </si>
  <si>
    <t>Plutonium Charge S</t>
  </si>
  <si>
    <t>Rich Plagioclase</t>
  </si>
  <si>
    <t>Sabretooth Light Missile</t>
  </si>
  <si>
    <t>Sansha Copper Tag</t>
  </si>
  <si>
    <t>Scorched Telemetry Processor</t>
  </si>
  <si>
    <t>Scordite Mining Crystal I</t>
  </si>
  <si>
    <t>Serpent F.O.F. Light Missile I</t>
  </si>
  <si>
    <t>Shield Power Relay I</t>
  </si>
  <si>
    <t>Shield Recharger I</t>
  </si>
  <si>
    <t>Ship Scanner I</t>
  </si>
  <si>
    <t>Small Armor Repairer I</t>
  </si>
  <si>
    <t>Small Capacitor Battery I</t>
  </si>
  <si>
    <t>Small Capacitor Booster I</t>
  </si>
  <si>
    <t>Small Converse I Deflection Catalyzer</t>
  </si>
  <si>
    <t>Small Energy Neutralizer I</t>
  </si>
  <si>
    <t>Small Energy Transfer Array I</t>
  </si>
  <si>
    <t>Small Hull Repairer I</t>
  </si>
  <si>
    <t>Small 'Knave' I Energy Drain</t>
  </si>
  <si>
    <t>Small Remote Armor Repair System I</t>
  </si>
  <si>
    <t>Small Rudimentary Energy Destabilizer I</t>
  </si>
  <si>
    <t>Solid Pyroxeres</t>
  </si>
  <si>
    <t>Stasis Webifier I</t>
  </si>
  <si>
    <t>Strip Miner I</t>
  </si>
  <si>
    <t>Suppressed Targeting System I</t>
  </si>
  <si>
    <t>Survey Scanner II</t>
  </si>
  <si>
    <t>Thorium Charge S</t>
  </si>
  <si>
    <t>Thorn Rocket</t>
  </si>
  <si>
    <t>Tripped Power Circuit</t>
  </si>
  <si>
    <t>Type-D Power Core Modification: Capacitor Power Relay</t>
  </si>
  <si>
    <t>Type-D Power Core Modification: Diagnostic System</t>
  </si>
  <si>
    <t>Uranium Charge S</t>
  </si>
  <si>
    <t>Vespa I</t>
  </si>
  <si>
    <t>Viscous Pyroxeres</t>
  </si>
  <si>
    <t>Ward Console</t>
  </si>
  <si>
    <t>Warp Disruptor I</t>
  </si>
  <si>
    <t>Warp Scrambler I</t>
  </si>
  <si>
    <t>XeCl Drilling Beam I</t>
  </si>
  <si>
    <t>ZW-4100 Siege Missile Bay</t>
  </si>
  <si>
    <t>Jita</t>
  </si>
  <si>
    <t>Amarr</t>
  </si>
  <si>
    <t>Rens</t>
  </si>
  <si>
    <t>Average</t>
  </si>
  <si>
    <t>Выбрать торговый хаб:</t>
  </si>
  <si>
    <t>WARNING!</t>
  </si>
  <si>
    <t>You have chosen to follow an external link. This link leads to a site outside of the control of CCP and the EVE-Search.com forum cache and, as such, neither parts cannot offer any guarantee of its safety. Please check that the URL shown below is what you expected it to be before following it.</t>
  </si>
  <si>
    <t>If you wish to proceed please click the link below, or press your browsers back button to return to where you were.</t>
  </si>
  <si>
    <t>http://api.eve-central.com/api/marketstat?typeid=34&amp;typeid=35&amp;regionlimit=10000002</t>
  </si>
  <si>
    <t>Рассчет бонуса</t>
  </si>
  <si>
    <t>рассчетный бонус</t>
  </si>
  <si>
    <t>используемый в вычислениях</t>
  </si>
</sst>
</file>

<file path=xl/styles.xml><?xml version="1.0" encoding="utf-8"?>
<styleSheet xmlns="http://schemas.openxmlformats.org/spreadsheetml/2006/main">
  <numFmts count="1">
    <numFmt numFmtId="164" formatCode="#,##0.00\ [$ISK]"/>
  </numFmts>
  <fonts count="18">
    <font>
      <sz val="11"/>
      <color indexed="8"/>
      <name val="Calibri"/>
      <family val="2"/>
      <charset val="204"/>
    </font>
    <font>
      <sz val="11"/>
      <color indexed="9"/>
      <name val="Calibri"/>
      <family val="2"/>
      <charset val="204"/>
    </font>
    <font>
      <b/>
      <sz val="11"/>
      <color indexed="8"/>
      <name val="Arial Black"/>
      <family val="2"/>
      <charset val="204"/>
    </font>
    <font>
      <sz val="11"/>
      <name val="Calibri"/>
      <family val="2"/>
      <charset val="204"/>
    </font>
    <font>
      <b/>
      <sz val="11"/>
      <color indexed="8"/>
      <name val="Calibri"/>
      <family val="2"/>
      <charset val="204"/>
    </font>
    <font>
      <sz val="8"/>
      <name val="Calibri"/>
      <family val="2"/>
      <charset val="204"/>
    </font>
    <font>
      <sz val="8"/>
      <name val="Verdana"/>
      <family val="2"/>
      <charset val="204"/>
    </font>
    <font>
      <u/>
      <sz val="11"/>
      <color indexed="12"/>
      <name val="Calibri"/>
      <family val="2"/>
      <charset val="204"/>
    </font>
    <font>
      <b/>
      <sz val="11"/>
      <color indexed="8"/>
      <name val="Calibri"/>
      <charset val="204"/>
    </font>
    <font>
      <sz val="11"/>
      <color indexed="8"/>
      <name val="Calibri"/>
      <charset val="204"/>
    </font>
    <font>
      <sz val="10"/>
      <color indexed="8"/>
      <name val="Arial"/>
      <family val="2"/>
      <charset val="204"/>
    </font>
    <font>
      <sz val="11"/>
      <color indexed="8"/>
      <name val="Arial"/>
      <family val="2"/>
      <charset val="204"/>
    </font>
    <font>
      <sz val="10"/>
      <color indexed="8"/>
      <name val="Calibri"/>
      <family val="2"/>
      <charset val="204"/>
    </font>
    <font>
      <b/>
      <sz val="16"/>
      <color indexed="8"/>
      <name val="Calibri"/>
      <family val="2"/>
      <charset val="204"/>
    </font>
    <font>
      <sz val="8"/>
      <color indexed="8"/>
      <name val="Verdana"/>
      <family val="2"/>
      <charset val="204"/>
    </font>
    <font>
      <b/>
      <sz val="24"/>
      <color rgb="FFFF0000"/>
      <name val="Verdana"/>
      <family val="2"/>
      <charset val="204"/>
    </font>
    <font>
      <b/>
      <sz val="8"/>
      <color indexed="8"/>
      <name val="Verdana"/>
      <family val="2"/>
      <charset val="204"/>
    </font>
    <font>
      <b/>
      <sz val="18"/>
      <color indexed="10"/>
      <name val="Calibri"/>
      <family val="2"/>
      <charset val="204"/>
    </font>
  </fonts>
  <fills count="19">
    <fill>
      <patternFill patternType="none"/>
    </fill>
    <fill>
      <patternFill patternType="gray125"/>
    </fill>
    <fill>
      <patternFill patternType="solid">
        <fgColor indexed="55"/>
        <bgColor indexed="23"/>
      </patternFill>
    </fill>
    <fill>
      <patternFill patternType="solid">
        <fgColor indexed="40"/>
        <bgColor indexed="49"/>
      </patternFill>
    </fill>
    <fill>
      <patternFill patternType="solid">
        <fgColor indexed="9"/>
        <bgColor indexed="26"/>
      </patternFill>
    </fill>
    <fill>
      <patternFill patternType="solid">
        <fgColor indexed="47"/>
        <bgColor indexed="22"/>
      </patternFill>
    </fill>
    <fill>
      <patternFill patternType="solid">
        <fgColor indexed="22"/>
        <bgColor indexed="31"/>
      </patternFill>
    </fill>
    <fill>
      <patternFill patternType="solid">
        <fgColor indexed="10"/>
        <bgColor indexed="60"/>
      </patternFill>
    </fill>
    <fill>
      <patternFill patternType="solid">
        <fgColor indexed="51"/>
        <bgColor indexed="64"/>
      </patternFill>
    </fill>
    <fill>
      <patternFill patternType="solid">
        <fgColor indexed="40"/>
        <bgColor indexed="64"/>
      </patternFill>
    </fill>
    <fill>
      <patternFill patternType="solid">
        <fgColor indexed="43"/>
        <bgColor indexed="26"/>
      </patternFill>
    </fill>
    <fill>
      <patternFill patternType="solid">
        <fgColor indexed="10"/>
        <bgColor indexed="31"/>
      </patternFill>
    </fill>
    <fill>
      <patternFill patternType="solid">
        <fgColor indexed="40"/>
        <bgColor indexed="31"/>
      </patternFill>
    </fill>
    <fill>
      <patternFill patternType="solid">
        <fgColor indexed="43"/>
        <bgColor indexed="64"/>
      </patternFill>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27">
    <xf numFmtId="0" fontId="0" fillId="0" borderId="0" xfId="0"/>
    <xf numFmtId="0" fontId="0" fillId="2" borderId="0" xfId="0" applyFill="1"/>
    <xf numFmtId="0" fontId="1" fillId="3" borderId="0" xfId="0" applyFont="1" applyFill="1"/>
    <xf numFmtId="0" fontId="0" fillId="4" borderId="0" xfId="0" applyFill="1"/>
    <xf numFmtId="0" fontId="2" fillId="2" borderId="0" xfId="0" applyFont="1" applyFill="1" applyAlignment="1">
      <alignment horizontal="left"/>
    </xf>
    <xf numFmtId="0" fontId="3" fillId="0" borderId="0" xfId="0" applyFont="1" applyFill="1"/>
    <xf numFmtId="0" fontId="1" fillId="2" borderId="0" xfId="0" applyFont="1" applyFill="1"/>
    <xf numFmtId="0" fontId="3" fillId="3" borderId="0" xfId="0" applyFont="1" applyFill="1"/>
    <xf numFmtId="0" fontId="0" fillId="0" borderId="0" xfId="0" applyFill="1"/>
    <xf numFmtId="0" fontId="0" fillId="3" borderId="0" xfId="0" applyFill="1"/>
    <xf numFmtId="0" fontId="3" fillId="2" borderId="0" xfId="0" applyFont="1" applyFill="1"/>
    <xf numFmtId="0" fontId="0" fillId="5" borderId="0" xfId="0" applyFill="1"/>
    <xf numFmtId="0" fontId="0" fillId="6" borderId="0" xfId="0" applyFill="1"/>
    <xf numFmtId="0" fontId="4" fillId="0" borderId="0" xfId="0" applyFont="1"/>
    <xf numFmtId="0" fontId="4" fillId="0" borderId="0" xfId="0" applyNumberFormat="1" applyFont="1"/>
    <xf numFmtId="49" fontId="4" fillId="0" borderId="0" xfId="0" applyNumberFormat="1" applyFont="1"/>
    <xf numFmtId="0" fontId="0" fillId="3" borderId="1" xfId="0" applyFont="1" applyFill="1" applyBorder="1" applyAlignment="1">
      <alignment horizontal="center"/>
    </xf>
    <xf numFmtId="0" fontId="0" fillId="0" borderId="1" xfId="0" applyBorder="1" applyAlignment="1">
      <alignment horizontal="center"/>
    </xf>
    <xf numFmtId="0" fontId="0" fillId="7" borderId="2" xfId="0" applyFont="1" applyFill="1" applyBorder="1"/>
    <xf numFmtId="0" fontId="4" fillId="7" borderId="3" xfId="0" applyFont="1" applyFill="1" applyBorder="1" applyAlignment="1">
      <alignment horizontal="right" vertical="top"/>
    </xf>
    <xf numFmtId="0" fontId="0" fillId="7" borderId="4" xfId="0" applyFont="1" applyFill="1" applyBorder="1"/>
    <xf numFmtId="0" fontId="4" fillId="7" borderId="5" xfId="0" applyFont="1" applyFill="1" applyBorder="1" applyAlignment="1">
      <alignment horizontal="right" vertical="top"/>
    </xf>
    <xf numFmtId="0" fontId="0" fillId="7" borderId="6" xfId="0" applyFont="1" applyFill="1" applyBorder="1"/>
    <xf numFmtId="0" fontId="4" fillId="7" borderId="7" xfId="0" applyFont="1" applyFill="1" applyBorder="1" applyAlignment="1">
      <alignment horizontal="left"/>
    </xf>
    <xf numFmtId="0" fontId="0" fillId="3" borderId="8" xfId="0" applyFont="1" applyFill="1" applyBorder="1"/>
    <xf numFmtId="0" fontId="0" fillId="3" borderId="9" xfId="0" applyFont="1" applyFill="1" applyBorder="1"/>
    <xf numFmtId="0" fontId="0" fillId="0" borderId="8" xfId="0" applyBorder="1"/>
    <xf numFmtId="0" fontId="0" fillId="0" borderId="9" xfId="0" applyBorder="1"/>
    <xf numFmtId="0" fontId="0" fillId="0" borderId="1" xfId="0" applyFill="1" applyBorder="1"/>
    <xf numFmtId="0" fontId="0" fillId="3" borderId="12" xfId="0" applyFont="1" applyFill="1" applyBorder="1" applyAlignment="1">
      <alignment horizontal="center"/>
    </xf>
    <xf numFmtId="0" fontId="0" fillId="10" borderId="8" xfId="0" applyFill="1" applyBorder="1" applyAlignment="1">
      <alignment horizontal="right"/>
    </xf>
    <xf numFmtId="0" fontId="0" fillId="10" borderId="9" xfId="0" applyFill="1" applyBorder="1" applyAlignment="1">
      <alignment horizontal="right"/>
    </xf>
    <xf numFmtId="0" fontId="6" fillId="0" borderId="0" xfId="0" applyFont="1" applyAlignment="1"/>
    <xf numFmtId="0" fontId="0" fillId="0" borderId="0" xfId="0" applyBorder="1"/>
    <xf numFmtId="0" fontId="0" fillId="3" borderId="4" xfId="0" applyFont="1" applyFill="1" applyBorder="1"/>
    <xf numFmtId="0" fontId="8" fillId="11" borderId="1" xfId="0" applyFont="1" applyFill="1" applyBorder="1" applyAlignment="1">
      <alignment horizontal="right"/>
    </xf>
    <xf numFmtId="0" fontId="0" fillId="12" borderId="1" xfId="0" applyFill="1" applyBorder="1"/>
    <xf numFmtId="0" fontId="0" fillId="12" borderId="1" xfId="0" applyFill="1" applyBorder="1" applyAlignment="1">
      <alignment horizontal="right"/>
    </xf>
    <xf numFmtId="0" fontId="0" fillId="0" borderId="8" xfId="0" applyFill="1" applyBorder="1"/>
    <xf numFmtId="0" fontId="0" fillId="0" borderId="9" xfId="0" applyFill="1" applyBorder="1"/>
    <xf numFmtId="0" fontId="0" fillId="12" borderId="1" xfId="0" applyFill="1" applyBorder="1" applyAlignment="1">
      <alignment horizontal="right" vertical="center" wrapText="1"/>
    </xf>
    <xf numFmtId="0" fontId="0" fillId="6" borderId="0" xfId="0" applyFill="1" applyAlignment="1">
      <alignment vertical="center"/>
    </xf>
    <xf numFmtId="0" fontId="0" fillId="0" borderId="1" xfId="0" applyFill="1" applyBorder="1" applyAlignment="1">
      <alignment vertical="center"/>
    </xf>
    <xf numFmtId="0" fontId="0" fillId="0" borderId="0" xfId="0" applyAlignment="1">
      <alignment vertical="center"/>
    </xf>
    <xf numFmtId="0" fontId="0" fillId="12" borderId="8" xfId="0" applyFill="1" applyBorder="1" applyAlignment="1">
      <alignment horizontal="right"/>
    </xf>
    <xf numFmtId="0" fontId="0" fillId="0" borderId="1" xfId="0" applyFill="1" applyBorder="1" applyAlignment="1">
      <alignment horizontal="center" vertical="center"/>
    </xf>
    <xf numFmtId="0" fontId="12" fillId="0" borderId="0" xfId="0" applyFont="1" applyAlignment="1">
      <alignment shrinkToFit="1"/>
    </xf>
    <xf numFmtId="0" fontId="7" fillId="0" borderId="0" xfId="1" applyAlignment="1" applyProtection="1">
      <alignment shrinkToFit="1"/>
    </xf>
    <xf numFmtId="0" fontId="11" fillId="15" borderId="1" xfId="0" applyFont="1" applyFill="1" applyBorder="1" applyAlignment="1">
      <alignment horizontal="right" shrinkToFit="1"/>
    </xf>
    <xf numFmtId="0" fontId="11" fillId="9" borderId="1" xfId="0" applyFont="1" applyFill="1" applyBorder="1" applyAlignment="1">
      <alignment horizontal="right" shrinkToFit="1"/>
    </xf>
    <xf numFmtId="0" fontId="11" fillId="8" borderId="1" xfId="0" applyFont="1" applyFill="1" applyBorder="1" applyAlignment="1">
      <alignment horizontal="right" shrinkToFit="1"/>
    </xf>
    <xf numFmtId="0" fontId="11" fillId="14" borderId="1" xfId="0" applyFont="1" applyFill="1" applyBorder="1" applyAlignment="1">
      <alignment horizontal="right" shrinkToFit="1"/>
    </xf>
    <xf numFmtId="49" fontId="0" fillId="0" borderId="0" xfId="0" applyNumberFormat="1"/>
    <xf numFmtId="0" fontId="0" fillId="0" borderId="0" xfId="0" applyAlignment="1">
      <alignment horizontal="center"/>
    </xf>
    <xf numFmtId="0" fontId="0" fillId="6" borderId="0" xfId="0" applyFill="1" applyAlignment="1">
      <alignment horizontal="center"/>
    </xf>
    <xf numFmtId="0" fontId="0" fillId="17" borderId="1" xfId="0" applyFill="1" applyBorder="1"/>
    <xf numFmtId="0" fontId="8" fillId="0" borderId="10" xfId="0" applyFont="1" applyFill="1" applyBorder="1" applyAlignment="1">
      <alignment vertical="center" wrapText="1"/>
    </xf>
    <xf numFmtId="0" fontId="8" fillId="0" borderId="3" xfId="0" applyFont="1" applyFill="1" applyBorder="1" applyAlignment="1">
      <alignment vertical="center" wrapText="1"/>
    </xf>
    <xf numFmtId="0" fontId="0" fillId="0" borderId="11" xfId="0" applyFill="1" applyBorder="1" applyAlignment="1">
      <alignment vertical="center" wrapText="1"/>
    </xf>
    <xf numFmtId="0" fontId="0" fillId="0" borderId="6" xfId="0" applyFill="1" applyBorder="1" applyAlignment="1">
      <alignment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6" borderId="0" xfId="0" applyFill="1" applyAlignment="1">
      <alignment horizontal="center" wrapText="1"/>
    </xf>
    <xf numFmtId="0" fontId="15" fillId="6" borderId="0" xfId="0" applyFont="1" applyFill="1" applyAlignment="1">
      <alignment horizontal="center" wrapText="1"/>
    </xf>
    <xf numFmtId="0" fontId="14" fillId="6" borderId="0" xfId="0" applyFont="1" applyFill="1" applyAlignment="1">
      <alignment horizontal="center" wrapText="1"/>
    </xf>
    <xf numFmtId="0" fontId="7" fillId="6" borderId="0" xfId="1" applyFill="1" applyAlignment="1" applyProtection="1">
      <alignment horizontal="center" wrapText="1"/>
    </xf>
    <xf numFmtId="0" fontId="16" fillId="6" borderId="0" xfId="0" applyFont="1" applyFill="1" applyAlignment="1">
      <alignment horizontal="center" wrapText="1"/>
    </xf>
    <xf numFmtId="164" fontId="10" fillId="0" borderId="1" xfId="0" applyNumberFormat="1" applyFont="1" applyBorder="1" applyAlignment="1">
      <alignment wrapText="1"/>
    </xf>
    <xf numFmtId="0" fontId="0" fillId="13" borderId="1" xfId="0" applyFill="1" applyBorder="1" applyAlignment="1">
      <alignment horizontal="center"/>
    </xf>
    <xf numFmtId="0" fontId="0" fillId="13" borderId="13" xfId="0" applyFill="1" applyBorder="1" applyAlignment="1">
      <alignment horizontal="center"/>
    </xf>
    <xf numFmtId="0" fontId="0" fillId="6" borderId="0" xfId="0" applyFill="1" applyAlignment="1">
      <alignment horizontal="right"/>
    </xf>
    <xf numFmtId="0" fontId="8" fillId="0" borderId="2" xfId="0" applyFont="1" applyFill="1" applyBorder="1" applyAlignment="1">
      <alignment horizontal="right" vertical="center" wrapText="1"/>
    </xf>
    <xf numFmtId="0" fontId="8" fillId="0" borderId="10" xfId="0" applyFont="1" applyFill="1" applyBorder="1" applyAlignment="1">
      <alignment horizontal="right" vertical="center" wrapText="1"/>
    </xf>
    <xf numFmtId="0" fontId="0" fillId="9" borderId="1" xfId="0"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0" fillId="12" borderId="1" xfId="0" applyFill="1" applyBorder="1" applyAlignment="1">
      <alignment horizontal="center"/>
    </xf>
    <xf numFmtId="0" fontId="0" fillId="3" borderId="1" xfId="0" applyFont="1" applyFill="1" applyBorder="1" applyAlignment="1">
      <alignment horizontal="right" textRotation="90"/>
    </xf>
    <xf numFmtId="0" fontId="0" fillId="0" borderId="7" xfId="0" applyFill="1" applyBorder="1" applyAlignment="1">
      <alignment horizontal="right" vertical="center" wrapText="1"/>
    </xf>
    <xf numFmtId="0" fontId="0" fillId="0" borderId="11" xfId="0" applyFill="1" applyBorder="1" applyAlignment="1">
      <alignment horizontal="right" vertical="center" wrapText="1"/>
    </xf>
    <xf numFmtId="0" fontId="9" fillId="0" borderId="1"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0" xfId="0" applyFont="1" applyBorder="1" applyAlignment="1">
      <alignment wrapText="1"/>
    </xf>
    <xf numFmtId="0" fontId="0" fillId="0" borderId="1" xfId="0" applyFill="1" applyBorder="1" applyAlignment="1">
      <alignment horizontal="center"/>
    </xf>
    <xf numFmtId="9" fontId="0" fillId="0" borderId="1" xfId="0" applyNumberFormat="1" applyFill="1" applyBorder="1" applyAlignment="1">
      <alignment horizontal="center"/>
    </xf>
    <xf numFmtId="0" fontId="9" fillId="9"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0" borderId="1" xfId="0" applyBorder="1" applyAlignment="1">
      <alignment horizontal="center"/>
    </xf>
    <xf numFmtId="0" fontId="8" fillId="11" borderId="1" xfId="0" applyFont="1" applyFill="1" applyBorder="1" applyAlignment="1">
      <alignment horizontal="right"/>
    </xf>
    <xf numFmtId="164" fontId="0" fillId="0" borderId="1" xfId="0" applyNumberFormat="1" applyFill="1" applyBorder="1" applyAlignment="1">
      <alignment horizontal="center"/>
    </xf>
    <xf numFmtId="0" fontId="13" fillId="16" borderId="14" xfId="0" applyFont="1" applyFill="1" applyBorder="1" applyAlignment="1">
      <alignment horizontal="center"/>
    </xf>
    <xf numFmtId="0" fontId="13" fillId="16" borderId="15" xfId="0" applyFont="1" applyFill="1" applyBorder="1" applyAlignment="1">
      <alignment horizontal="center"/>
    </xf>
    <xf numFmtId="0" fontId="13" fillId="16" borderId="13" xfId="0" applyFont="1" applyFill="1" applyBorder="1" applyAlignment="1">
      <alignment horizontal="center"/>
    </xf>
    <xf numFmtId="0" fontId="0" fillId="0" borderId="1" xfId="0" applyBorder="1" applyAlignment="1">
      <alignment horizontal="center" vertical="center"/>
    </xf>
    <xf numFmtId="0" fontId="0" fillId="18" borderId="1"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1" fillId="0" borderId="0" xfId="0" applyFont="1" applyFill="1" applyBorder="1" applyAlignment="1">
      <alignment horizontal="right" shrinkToFit="1"/>
    </xf>
    <xf numFmtId="0" fontId="8" fillId="11" borderId="0" xfId="0" applyFont="1" applyFill="1" applyBorder="1" applyAlignment="1">
      <alignment horizontal="right"/>
    </xf>
    <xf numFmtId="0" fontId="0" fillId="12" borderId="0" xfId="0" applyFill="1" applyBorder="1"/>
    <xf numFmtId="0" fontId="0" fillId="6" borderId="0" xfId="0" applyFill="1" applyBorder="1"/>
    <xf numFmtId="0" fontId="0" fillId="13" borderId="0" xfId="0" applyFill="1" applyBorder="1" applyAlignment="1">
      <alignment horizontal="center"/>
    </xf>
    <xf numFmtId="0" fontId="0" fillId="6" borderId="0" xfId="0" applyFill="1" applyBorder="1" applyAlignment="1">
      <alignment horizontal="center"/>
    </xf>
    <xf numFmtId="0" fontId="0" fillId="0" borderId="0" xfId="0" applyBorder="1" applyAlignment="1">
      <alignment horizontal="center"/>
    </xf>
    <xf numFmtId="0" fontId="11" fillId="15" borderId="0" xfId="0" applyFont="1" applyFill="1" applyBorder="1" applyAlignment="1">
      <alignment horizontal="right" shrinkToFit="1"/>
    </xf>
    <xf numFmtId="0" fontId="0" fillId="0" borderId="0" xfId="0" applyFill="1" applyBorder="1"/>
    <xf numFmtId="0" fontId="11" fillId="9" borderId="0" xfId="0" applyFont="1" applyFill="1" applyBorder="1" applyAlignment="1">
      <alignment horizontal="right" shrinkToFit="1"/>
    </xf>
    <xf numFmtId="0" fontId="11" fillId="8" borderId="0" xfId="0" applyFont="1" applyFill="1" applyBorder="1" applyAlignment="1">
      <alignment horizontal="right" shrinkToFit="1"/>
    </xf>
    <xf numFmtId="0" fontId="11" fillId="14" borderId="0" xfId="0" applyFont="1" applyFill="1" applyBorder="1" applyAlignment="1">
      <alignment horizontal="right" shrinkToFit="1"/>
    </xf>
  </cellXfs>
  <cellStyles count="2">
    <cellStyle name="Гиперссылка" xfId="1" builtinId="8"/>
    <cellStyle name="Обычный" xfId="0" builtinId="0"/>
  </cellStyles>
  <dxfs count="54">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numFmt numFmtId="30" formatCode="@"/>
    </dxf>
    <dxf>
      <font>
        <b/>
        <i val="0"/>
        <strike val="0"/>
        <condense val="0"/>
        <extend val="0"/>
        <outline val="0"/>
        <shadow val="0"/>
        <u val="none"/>
        <vertAlign val="baseline"/>
        <sz val="11"/>
        <color indexed="8"/>
        <name val="Calibri"/>
        <scheme val="none"/>
      </font>
      <numFmt numFmtId="0" formatCode="General"/>
    </dxf>
    <dxf>
      <font>
        <b/>
        <i val="0"/>
        <strike val="0"/>
        <condense val="0"/>
        <extend val="0"/>
        <outline val="0"/>
        <shadow val="0"/>
        <u val="none"/>
        <vertAlign val="baseline"/>
        <sz val="11"/>
        <color indexed="8"/>
        <name val="Calibri"/>
        <scheme val="none"/>
      </font>
    </dxf>
    <dxf>
      <font>
        <b/>
        <i val="0"/>
        <strike val="0"/>
        <condense val="0"/>
        <extend val="0"/>
        <outline val="0"/>
        <shadow val="0"/>
        <u val="none"/>
        <vertAlign val="baseline"/>
        <sz val="11"/>
        <color indexed="8"/>
        <name val="Calibri"/>
        <scheme val="none"/>
      </font>
    </dxf>
  </dxfs>
  <tableStyles count="0" defaultTableStyle="TableStyleMedium9" defaultPivotStyle="PivotStyleLight16"/>
</styleSheet>
</file>

<file path=xl/xmlMaps.xml><?xml version="1.0" encoding="utf-8"?>
<MapInfo xmlns="http://schemas.openxmlformats.org/spreadsheetml/2006/main" SelectionNamespaces="">
  <Schema ID="Schema1">
    <xsd:schema xmlns:xsd="http://www.w3.org/2001/XMLSchema" xmlns="">
      <xsd:element nillable="true" name="evec_api">
        <xsd:complexType>
          <xsd:sequence minOccurs="0">
            <xsd:element minOccurs="0" nillable="true" name="marketstat" form="unqualified">
              <xsd:complexType>
                <xsd:sequence minOccurs="0">
                  <xsd:element minOccurs="0" maxOccurs="unbounded" nillable="true" name="type" form="unqualified">
                    <xsd:complexType>
                      <xsd:sequence minOccurs="0">
                        <xsd:element minOccurs="0" nillable="true" name="all"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element minOccurs="0" nillable="true" name="buy"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element minOccurs="0" nillable="true" name="sell"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sequence>
                      <xsd:attribute name="id" form="unqualified" type="xsd:integer"/>
                    </xsd:complexType>
                  </xsd:element>
                </xsd:sequence>
              </xsd:complexType>
            </xsd:element>
          </xsd:sequence>
          <xsd:attribute name="version" form="unqualified" type="xsd:double"/>
          <xsd:attribute name="method" form="unqualified" type="xsd:string"/>
        </xsd:complexType>
      </xsd:element>
    </xsd:schema>
  </Schema>
  <Schema ID="Schema2">
    <xsd:schema xmlns:xsd="http://www.w3.org/2001/XMLSchema" xmlns="">
      <xsd:element nillable="true" name="evec_api">
        <xsd:complexType>
          <xsd:sequence minOccurs="0">
            <xsd:element minOccurs="0" nillable="true" name="marketstat" form="unqualified">
              <xsd:complexType>
                <xsd:sequence minOccurs="0">
                  <xsd:element minOccurs="0" maxOccurs="unbounded" nillable="true" name="type" form="unqualified">
                    <xsd:complexType>
                      <xsd:sequence minOccurs="0">
                        <xsd:element minOccurs="0" nillable="true" name="all"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element minOccurs="0" nillable="true" name="buy"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element minOccurs="0" nillable="true" name="sell"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sequence>
                      <xsd:attribute name="id" form="unqualified" type="xsd:integer"/>
                    </xsd:complexType>
                  </xsd:element>
                </xsd:sequence>
              </xsd:complexType>
            </xsd:element>
          </xsd:sequence>
          <xsd:attribute name="version" form="unqualified" type="xsd:double"/>
          <xsd:attribute name="method" form="unqualified" type="xsd:string"/>
        </xsd:complexType>
      </xsd:element>
    </xsd:schema>
  </Schema>
  <Schema ID="Schema3">
    <xsd:schema xmlns:xsd="http://www.w3.org/2001/XMLSchema" xmlns="">
      <xsd:element nillable="true" name="evec_api">
        <xsd:complexType>
          <xsd:sequence minOccurs="0">
            <xsd:element minOccurs="0" nillable="true" name="marketstat" form="unqualified">
              <xsd:complexType>
                <xsd:sequence minOccurs="0">
                  <xsd:element minOccurs="0" maxOccurs="unbounded" nillable="true" name="type" form="unqualified">
                    <xsd:complexType>
                      <xsd:sequence minOccurs="0">
                        <xsd:element minOccurs="0" nillable="true" name="all"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element minOccurs="0" nillable="true" name="buy"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element minOccurs="0" nillable="true" name="sell"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sequence>
                      <xsd:attribute name="id" form="unqualified" type="xsd:integer"/>
                    </xsd:complexType>
                  </xsd:element>
                </xsd:sequence>
              </xsd:complexType>
            </xsd:element>
          </xsd:sequence>
          <xsd:attribute name="version" form="unqualified" type="xsd:double"/>
          <xsd:attribute name="method" form="unqualified" type="xsd:string"/>
        </xsd:complexType>
      </xsd:element>
    </xsd:schema>
  </Schema>
  <Schema ID="Schema4">
    <xsd:schema xmlns:xsd="http://www.w3.org/2001/XMLSchema" xmlns="">
      <xsd:element nillable="true" name="evec_api">
        <xsd:complexType>
          <xsd:sequence minOccurs="0">
            <xsd:element minOccurs="0" nillable="true" name="marketstat" form="unqualified">
              <xsd:complexType>
                <xsd:sequence minOccurs="0">
                  <xsd:element minOccurs="0" maxOccurs="unbounded" nillable="true" name="type" form="unqualified">
                    <xsd:complexType>
                      <xsd:sequence minOccurs="0">
                        <xsd:element minOccurs="0" nillable="true" name="all"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element minOccurs="0" nillable="true" name="buy"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element minOccurs="0" nillable="true" name="sell" form="unqualified">
                          <xsd:complexType>
                            <xsd:sequence minOccurs="0">
                              <xsd:element minOccurs="0" nillable="true" type="xsd:double" name="volume" form="unqualified"/>
                              <xsd:element minOccurs="0" nillable="true" type="xsd:double" name="avg" form="unqualified"/>
                              <xsd:element minOccurs="0" nillable="true" type="xsd:double" name="max" form="unqualified"/>
                              <xsd:element minOccurs="0" nillable="true" type="xsd:double" name="min" form="unqualified"/>
                              <xsd:element minOccurs="0" nillable="true" type="xsd:double" name="stddev" form="unqualified"/>
                              <xsd:element minOccurs="0" nillable="true" type="xsd:double" name="median" form="unqualified"/>
                              <xsd:element minOccurs="0" nillable="true" type="xsd:double" name="percentile" form="unqualified"/>
                            </xsd:sequence>
                          </xsd:complexType>
                        </xsd:element>
                      </xsd:sequence>
                      <xsd:attribute name="id" form="unqualified" type="xsd:integer"/>
                    </xsd:complexType>
                  </xsd:element>
                </xsd:sequence>
              </xsd:complexType>
            </xsd:element>
          </xsd:sequence>
          <xsd:attribute name="version" form="unqualified" type="xsd:double"/>
          <xsd:attribute name="method" form="unqualified" type="xsd:string"/>
        </xsd:complexType>
      </xsd:element>
    </xsd:schema>
  </Schema>
  <Map ID="1" Name="evec_api_карта" RootElement="evec_api" SchemaID="Schema1" ShowImportExportValidationErrors="false" AutoFit="false" Append="false" PreserveSortAFLayout="false" PreserveFormat="true">
    <DataBinding FileBinding="true" ConnectionID="1" DataBindingLoadMode="1"/>
  </Map>
  <Map ID="2" Name="evec_api_карта1" RootElement="evec_api" SchemaID="Schema2" ShowImportExportValidationErrors="false" AutoFit="false" Append="false" PreserveSortAFLayout="false" PreserveFormat="true">
    <DataBinding FileBinding="true" ConnectionID="7" DataBindingLoadMode="1"/>
  </Map>
  <Map ID="3" Name="evec_api_карта2" RootElement="evec_api" SchemaID="Schema3" ShowImportExportValidationErrors="false" AutoFit="true" Append="false" PreserveSortAFLayout="true" PreserveFormat="true">
    <DataBinding FileBinding="true" ConnectionID="8" DataBindingLoadMode="1"/>
  </Map>
  <Map ID="4" Name="evec_api_карта3" RootElement="evec_api" SchemaID="Schema4" ShowImportExportValidationErrors="false" AutoFit="false" Append="false" PreserveSortAFLayout="false" PreserveFormat="true">
    <DataBinding FileBinding="true" ConnectionID="9" DataBindingLoadMode="1"/>
  </Map>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xmlMaps" Target="xmlMap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9524</xdr:rowOff>
    </xdr:from>
    <xdr:to>
      <xdr:col>3</xdr:col>
      <xdr:colOff>0</xdr:colOff>
      <xdr:row>4</xdr:row>
      <xdr:rowOff>171449</xdr:rowOff>
    </xdr:to>
    <xdr:sp macro="" textlink="">
      <xdr:nvSpPr>
        <xdr:cNvPr id="4097" name="Line 1"/>
        <xdr:cNvSpPr>
          <a:spLocks noChangeShapeType="1"/>
        </xdr:cNvSpPr>
      </xdr:nvSpPr>
      <xdr:spPr bwMode="auto">
        <a:xfrm>
          <a:off x="180975" y="200024"/>
          <a:ext cx="2114550" cy="676275"/>
        </a:xfrm>
        <a:prstGeom prst="line">
          <a:avLst/>
        </a:prstGeom>
        <a:noFill/>
        <a:ln w="9360">
          <a:solidFill>
            <a:srgbClr val="000000"/>
          </a:solidFill>
          <a:miter lim="800000"/>
          <a:headEnd/>
          <a:tailEnd/>
        </a:ln>
        <a:effectLst/>
      </xdr:spPr>
    </xdr:sp>
    <xdr:clientData/>
  </xdr:twoCellAnchor>
</xdr:wsDr>
</file>

<file path=xl/queryTables/queryTable1.xml><?xml version="1.0" encoding="utf-8"?>
<queryTable xmlns="http://schemas.openxmlformats.org/spreadsheetml/2006/main" name="externalLink"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ternalLink_8" connectionId="14"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ternalLink"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xternalLink_9" connectionId="15"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xternalLink_3" connectionId="10"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xternalLink_10" connectionId="4"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xternalLink_4" connectionId="11"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externalLink_11" connectionId="5"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externalLink_5" connectionId="12"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externalLink_12" connectionId="6"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externalLink_7" connectionId="13" autoFormatId="16" applyNumberFormats="0" applyBorderFormats="0" applyFontFormats="1" applyPatternFormats="1" applyAlignmentFormats="0" applyWidthHeightFormats="0"/>
</file>

<file path=xl/tables/table1.xml><?xml version="1.0" encoding="utf-8"?>
<table xmlns="http://schemas.openxmlformats.org/spreadsheetml/2006/main" id="5" name="Список1" displayName="Список1" ref="A2:X10" tableType="xml" totalsRowShown="0" headerRowDxfId="53" dataDxfId="52" connectionId="1">
  <autoFilter ref="A2:X10"/>
  <tableColumns count="24">
    <tableColumn id="1" uniqueName="version" name="version" dataDxfId="51">
      <xmlColumnPr mapId="1" xpath="/evec_api/@version" xmlDataType="double"/>
    </tableColumn>
    <tableColumn id="2" uniqueName="method" name="method" dataDxfId="50">
      <xmlColumnPr mapId="1" xpath="/evec_api/@method" xmlDataType="string"/>
    </tableColumn>
    <tableColumn id="3" uniqueName="id" name="id" dataDxfId="49">
      <xmlColumnPr mapId="1" xpath="/evec_api/marketstat/type/@id" xmlDataType="integer"/>
    </tableColumn>
    <tableColumn id="4" uniqueName="volume" name="volume" dataDxfId="48">
      <xmlColumnPr mapId="1" xpath="/evec_api/marketstat/type/all/volume" xmlDataType="double"/>
    </tableColumn>
    <tableColumn id="5" uniqueName="avg" name="avg" dataDxfId="47">
      <xmlColumnPr mapId="1" xpath="/evec_api/marketstat/type/all/avg" xmlDataType="double"/>
    </tableColumn>
    <tableColumn id="6" uniqueName="max" name="max" dataDxfId="46">
      <xmlColumnPr mapId="1" xpath="/evec_api/marketstat/type/all/max" xmlDataType="double"/>
    </tableColumn>
    <tableColumn id="7" uniqueName="min" name="min" dataDxfId="45">
      <xmlColumnPr mapId="1" xpath="/evec_api/marketstat/type/all/min" xmlDataType="double"/>
    </tableColumn>
    <tableColumn id="8" uniqueName="stddev" name="stddev" dataDxfId="44">
      <xmlColumnPr mapId="1" xpath="/evec_api/marketstat/type/all/stddev" xmlDataType="double"/>
    </tableColumn>
    <tableColumn id="9" uniqueName="median" name="median" dataDxfId="43">
      <xmlColumnPr mapId="1" xpath="/evec_api/marketstat/type/all/median" xmlDataType="double"/>
    </tableColumn>
    <tableColumn id="10" uniqueName="percentile" name="percentile" dataDxfId="42">
      <xmlColumnPr mapId="1" xpath="/evec_api/marketstat/type/all/percentile" xmlDataType="double"/>
    </tableColumn>
    <tableColumn id="11" uniqueName="volume" name="volume2" dataDxfId="41">
      <xmlColumnPr mapId="1" xpath="/evec_api/marketstat/type/buy/volume" xmlDataType="double"/>
    </tableColumn>
    <tableColumn id="12" uniqueName="avg" name="avg3" dataDxfId="40">
      <xmlColumnPr mapId="1" xpath="/evec_api/marketstat/type/buy/avg" xmlDataType="double"/>
    </tableColumn>
    <tableColumn id="13" uniqueName="max" name="max4" dataDxfId="39">
      <xmlColumnPr mapId="1" xpath="/evec_api/marketstat/type/buy/max" xmlDataType="double"/>
    </tableColumn>
    <tableColumn id="14" uniqueName="min" name="min5" dataDxfId="38">
      <xmlColumnPr mapId="1" xpath="/evec_api/marketstat/type/buy/min" xmlDataType="double"/>
    </tableColumn>
    <tableColumn id="15" uniqueName="stddev" name="stddev6" dataDxfId="37">
      <xmlColumnPr mapId="1" xpath="/evec_api/marketstat/type/buy/stddev" xmlDataType="double"/>
    </tableColumn>
    <tableColumn id="16" uniqueName="median" name="median7" dataDxfId="36">
      <xmlColumnPr mapId="1" xpath="/evec_api/marketstat/type/buy/median" xmlDataType="double"/>
    </tableColumn>
    <tableColumn id="17" uniqueName="percentile" name="percentile8" dataDxfId="35">
      <xmlColumnPr mapId="1" xpath="/evec_api/marketstat/type/buy/percentile" xmlDataType="double"/>
    </tableColumn>
    <tableColumn id="18" uniqueName="volume" name="volume9" dataDxfId="34">
      <xmlColumnPr mapId="1" xpath="/evec_api/marketstat/type/sell/volume" xmlDataType="double"/>
    </tableColumn>
    <tableColumn id="19" uniqueName="avg" name="avg10" dataDxfId="33">
      <xmlColumnPr mapId="1" xpath="/evec_api/marketstat/type/sell/avg" xmlDataType="double"/>
    </tableColumn>
    <tableColumn id="20" uniqueName="max" name="max11" dataDxfId="32">
      <xmlColumnPr mapId="1" xpath="/evec_api/marketstat/type/sell/max" xmlDataType="double"/>
    </tableColumn>
    <tableColumn id="21" uniqueName="min" name="min12" dataDxfId="31">
      <xmlColumnPr mapId="1" xpath="/evec_api/marketstat/type/sell/min" xmlDataType="double"/>
    </tableColumn>
    <tableColumn id="22" uniqueName="stddev" name="stddev13" dataDxfId="30">
      <xmlColumnPr mapId="1" xpath="/evec_api/marketstat/type/sell/stddev" xmlDataType="double"/>
    </tableColumn>
    <tableColumn id="23" uniqueName="median" name="median14" dataDxfId="29">
      <xmlColumnPr mapId="1" xpath="/evec_api/marketstat/type/sell/median" xmlDataType="double"/>
    </tableColumn>
    <tableColumn id="24" uniqueName="percentile" name="percentile15" dataDxfId="28">
      <xmlColumnPr mapId="1" xpath="/evec_api/marketstat/type/sell/percentile" xmlDataType="double"/>
    </tableColumn>
  </tableColumns>
  <tableStyleInfo showFirstColumn="0" showLastColumn="0" showRowStripes="1" showColumnStripes="0"/>
</table>
</file>

<file path=xl/tables/table2.xml><?xml version="1.0" encoding="utf-8"?>
<table xmlns="http://schemas.openxmlformats.org/spreadsheetml/2006/main" id="6" name="Таблица6" displayName="Таблица6" ref="A12:X20" tableType="xml" totalsRowShown="0" connectionId="7">
  <autoFilter ref="A12:X20"/>
  <tableColumns count="24">
    <tableColumn id="1" uniqueName="version" name="version">
      <xmlColumnPr mapId="2" xpath="/evec_api/@version" xmlDataType="double"/>
    </tableColumn>
    <tableColumn id="2" uniqueName="method" name="method">
      <xmlColumnPr mapId="2" xpath="/evec_api/@method" xmlDataType="string"/>
    </tableColumn>
    <tableColumn id="3" uniqueName="id" name="id">
      <xmlColumnPr mapId="2" xpath="/evec_api/marketstat/type/@id" xmlDataType="integer"/>
    </tableColumn>
    <tableColumn id="4" uniqueName="volume" name="volume">
      <xmlColumnPr mapId="2" xpath="/evec_api/marketstat/type/all/volume" xmlDataType="double"/>
    </tableColumn>
    <tableColumn id="5" uniqueName="avg" name="avg">
      <xmlColumnPr mapId="2" xpath="/evec_api/marketstat/type/all/avg" xmlDataType="double"/>
    </tableColumn>
    <tableColumn id="6" uniqueName="max" name="max">
      <xmlColumnPr mapId="2" xpath="/evec_api/marketstat/type/all/max" xmlDataType="double"/>
    </tableColumn>
    <tableColumn id="7" uniqueName="min" name="min">
      <xmlColumnPr mapId="2" xpath="/evec_api/marketstat/type/all/min" xmlDataType="double"/>
    </tableColumn>
    <tableColumn id="8" uniqueName="stddev" name="stddev">
      <xmlColumnPr mapId="2" xpath="/evec_api/marketstat/type/all/stddev" xmlDataType="double"/>
    </tableColumn>
    <tableColumn id="9" uniqueName="median" name="median">
      <xmlColumnPr mapId="2" xpath="/evec_api/marketstat/type/all/median" xmlDataType="double"/>
    </tableColumn>
    <tableColumn id="10" uniqueName="percentile" name="percentile">
      <xmlColumnPr mapId="2" xpath="/evec_api/marketstat/type/all/percentile" xmlDataType="double"/>
    </tableColumn>
    <tableColumn id="11" uniqueName="volume" name="volume2">
      <xmlColumnPr mapId="2" xpath="/evec_api/marketstat/type/buy/volume" xmlDataType="double"/>
    </tableColumn>
    <tableColumn id="12" uniqueName="avg" name="avg3">
      <xmlColumnPr mapId="2" xpath="/evec_api/marketstat/type/buy/avg" xmlDataType="double"/>
    </tableColumn>
    <tableColumn id="13" uniqueName="max" name="max4">
      <xmlColumnPr mapId="2" xpath="/evec_api/marketstat/type/buy/max" xmlDataType="double"/>
    </tableColumn>
    <tableColumn id="14" uniqueName="min" name="min5">
      <xmlColumnPr mapId="2" xpath="/evec_api/marketstat/type/buy/min" xmlDataType="double"/>
    </tableColumn>
    <tableColumn id="15" uniqueName="stddev" name="stddev6">
      <xmlColumnPr mapId="2" xpath="/evec_api/marketstat/type/buy/stddev" xmlDataType="double"/>
    </tableColumn>
    <tableColumn id="16" uniqueName="median" name="median7">
      <xmlColumnPr mapId="2" xpath="/evec_api/marketstat/type/buy/median" xmlDataType="double"/>
    </tableColumn>
    <tableColumn id="17" uniqueName="percentile" name="percentile8">
      <xmlColumnPr mapId="2" xpath="/evec_api/marketstat/type/buy/percentile" xmlDataType="double"/>
    </tableColumn>
    <tableColumn id="18" uniqueName="volume" name="volume9">
      <xmlColumnPr mapId="2" xpath="/evec_api/marketstat/type/sell/volume" xmlDataType="double"/>
    </tableColumn>
    <tableColumn id="19" uniqueName="avg" name="avg10">
      <xmlColumnPr mapId="2" xpath="/evec_api/marketstat/type/sell/avg" xmlDataType="double"/>
    </tableColumn>
    <tableColumn id="20" uniqueName="max" name="max11">
      <xmlColumnPr mapId="2" xpath="/evec_api/marketstat/type/sell/max" xmlDataType="double"/>
    </tableColumn>
    <tableColumn id="21" uniqueName="min" name="min12">
      <xmlColumnPr mapId="2" xpath="/evec_api/marketstat/type/sell/min" xmlDataType="double"/>
    </tableColumn>
    <tableColumn id="22" uniqueName="stddev" name="stddev13">
      <xmlColumnPr mapId="2" xpath="/evec_api/marketstat/type/sell/stddev" xmlDataType="double"/>
    </tableColumn>
    <tableColumn id="23" uniqueName="median" name="median14">
      <xmlColumnPr mapId="2" xpath="/evec_api/marketstat/type/sell/median" xmlDataType="double"/>
    </tableColumn>
    <tableColumn id="24" uniqueName="percentile" name="percentile15">
      <xmlColumnPr mapId="2" xpath="/evec_api/marketstat/type/sell/percentile" xmlDataType="double"/>
    </tableColumn>
  </tableColumns>
  <tableStyleInfo name="TableStyleMedium9" showFirstColumn="0" showLastColumn="0" showRowStripes="1" showColumnStripes="0"/>
</table>
</file>

<file path=xl/tables/table3.xml><?xml version="1.0" encoding="utf-8"?>
<table xmlns="http://schemas.openxmlformats.org/spreadsheetml/2006/main" id="7" name="Таблица7" displayName="Таблица7" ref="A22:X30" tableType="xml" totalsRowShown="0" connectionId="8">
  <autoFilter ref="A22:X30"/>
  <tableColumns count="24">
    <tableColumn id="1" uniqueName="version" name="version">
      <xmlColumnPr mapId="3" xpath="/evec_api/@version" xmlDataType="double"/>
    </tableColumn>
    <tableColumn id="2" uniqueName="method" name="method">
      <xmlColumnPr mapId="3" xpath="/evec_api/@method" xmlDataType="string"/>
    </tableColumn>
    <tableColumn id="3" uniqueName="id" name="id">
      <xmlColumnPr mapId="3" xpath="/evec_api/marketstat/type/@id" xmlDataType="integer"/>
    </tableColumn>
    <tableColumn id="4" uniqueName="volume" name="volume">
      <xmlColumnPr mapId="3" xpath="/evec_api/marketstat/type/all/volume" xmlDataType="double"/>
    </tableColumn>
    <tableColumn id="5" uniqueName="avg" name="avg">
      <xmlColumnPr mapId="3" xpath="/evec_api/marketstat/type/all/avg" xmlDataType="double"/>
    </tableColumn>
    <tableColumn id="6" uniqueName="max" name="max">
      <xmlColumnPr mapId="3" xpath="/evec_api/marketstat/type/all/max" xmlDataType="double"/>
    </tableColumn>
    <tableColumn id="7" uniqueName="min" name="min">
      <xmlColumnPr mapId="3" xpath="/evec_api/marketstat/type/all/min" xmlDataType="double"/>
    </tableColumn>
    <tableColumn id="8" uniqueName="stddev" name="stddev">
      <xmlColumnPr mapId="3" xpath="/evec_api/marketstat/type/all/stddev" xmlDataType="double"/>
    </tableColumn>
    <tableColumn id="9" uniqueName="median" name="median">
      <xmlColumnPr mapId="3" xpath="/evec_api/marketstat/type/all/median" xmlDataType="double"/>
    </tableColumn>
    <tableColumn id="10" uniqueName="percentile" name="percentile" dataDxfId="27">
      <xmlColumnPr mapId="3" xpath="/evec_api/marketstat/type/all/percentile" xmlDataType="double"/>
    </tableColumn>
    <tableColumn id="11" uniqueName="volume" name="volume2" dataDxfId="26">
      <xmlColumnPr mapId="3" xpath="/evec_api/marketstat/type/buy/volume" xmlDataType="double"/>
    </tableColumn>
    <tableColumn id="12" uniqueName="avg" name="avg3" dataDxfId="25">
      <xmlColumnPr mapId="3" xpath="/evec_api/marketstat/type/buy/avg" xmlDataType="double"/>
    </tableColumn>
    <tableColumn id="13" uniqueName="max" name="max4" dataDxfId="24">
      <xmlColumnPr mapId="3" xpath="/evec_api/marketstat/type/buy/max" xmlDataType="double"/>
    </tableColumn>
    <tableColumn id="14" uniqueName="min" name="min5" dataDxfId="23">
      <xmlColumnPr mapId="3" xpath="/evec_api/marketstat/type/buy/min" xmlDataType="double"/>
    </tableColumn>
    <tableColumn id="15" uniqueName="stddev" name="stddev6">
      <xmlColumnPr mapId="3" xpath="/evec_api/marketstat/type/buy/stddev" xmlDataType="double"/>
    </tableColumn>
    <tableColumn id="16" uniqueName="median" name="median7">
      <xmlColumnPr mapId="3" xpath="/evec_api/marketstat/type/buy/median" xmlDataType="double"/>
    </tableColumn>
    <tableColumn id="17" uniqueName="percentile" name="percentile8">
      <xmlColumnPr mapId="3" xpath="/evec_api/marketstat/type/buy/percentile" xmlDataType="double"/>
    </tableColumn>
    <tableColumn id="18" uniqueName="volume" name="volume9">
      <xmlColumnPr mapId="3" xpath="/evec_api/marketstat/type/sell/volume" xmlDataType="double"/>
    </tableColumn>
    <tableColumn id="19" uniqueName="avg" name="avg10">
      <xmlColumnPr mapId="3" xpath="/evec_api/marketstat/type/sell/avg" xmlDataType="double"/>
    </tableColumn>
    <tableColumn id="20" uniqueName="max" name="max11">
      <xmlColumnPr mapId="3" xpath="/evec_api/marketstat/type/sell/max" xmlDataType="double"/>
    </tableColumn>
    <tableColumn id="21" uniqueName="min" name="min12">
      <xmlColumnPr mapId="3" xpath="/evec_api/marketstat/type/sell/min" xmlDataType="double"/>
    </tableColumn>
    <tableColumn id="22" uniqueName="stddev" name="stddev13">
      <xmlColumnPr mapId="3" xpath="/evec_api/marketstat/type/sell/stddev" xmlDataType="double"/>
    </tableColumn>
    <tableColumn id="23" uniqueName="median" name="median14">
      <xmlColumnPr mapId="3" xpath="/evec_api/marketstat/type/sell/median" xmlDataType="double"/>
    </tableColumn>
    <tableColumn id="24" uniqueName="percentile" name="percentile15">
      <xmlColumnPr mapId="3" xpath="/evec_api/marketstat/type/sell/percentile" xmlDataType="double"/>
    </tableColumn>
  </tableColumns>
  <tableStyleInfo name="TableStyleMedium9" showFirstColumn="0" showLastColumn="0" showRowStripes="1" showColumnStripes="0"/>
</table>
</file>

<file path=xl/tables/table4.xml><?xml version="1.0" encoding="utf-8"?>
<table xmlns="http://schemas.openxmlformats.org/spreadsheetml/2006/main" id="8" name="Таблица8" displayName="Таблица8" ref="A32:X40" tableType="xml" totalsRowShown="0" connectionId="9">
  <autoFilter ref="A32:X40"/>
  <tableColumns count="24">
    <tableColumn id="1" uniqueName="version" name="version">
      <xmlColumnPr mapId="4" xpath="/evec_api/@version" xmlDataType="double"/>
    </tableColumn>
    <tableColumn id="2" uniqueName="method" name="method" totalsRowDxfId="22">
      <xmlColumnPr mapId="4" xpath="/evec_api/@method" xmlDataType="string"/>
    </tableColumn>
    <tableColumn id="3" uniqueName="id" name="id" totalsRowDxfId="21">
      <xmlColumnPr mapId="4" xpath="/evec_api/marketstat/type/@id" xmlDataType="integer"/>
    </tableColumn>
    <tableColumn id="4" uniqueName="volume" name="volume" totalsRowDxfId="20">
      <xmlColumnPr mapId="4" xpath="/evec_api/marketstat/type/all/volume" xmlDataType="double"/>
    </tableColumn>
    <tableColumn id="5" uniqueName="avg" name="avg" totalsRowDxfId="19">
      <xmlColumnPr mapId="4" xpath="/evec_api/marketstat/type/all/avg" xmlDataType="double"/>
    </tableColumn>
    <tableColumn id="6" uniqueName="max" name="max" totalsRowDxfId="18">
      <xmlColumnPr mapId="4" xpath="/evec_api/marketstat/type/all/max" xmlDataType="double"/>
    </tableColumn>
    <tableColumn id="7" uniqueName="min" name="min" totalsRowDxfId="17">
      <xmlColumnPr mapId="4" xpath="/evec_api/marketstat/type/all/min" xmlDataType="double"/>
    </tableColumn>
    <tableColumn id="8" uniqueName="stddev" name="stddev" totalsRowDxfId="16">
      <xmlColumnPr mapId="4" xpath="/evec_api/marketstat/type/all/stddev" xmlDataType="double"/>
    </tableColumn>
    <tableColumn id="9" uniqueName="median" name="median" totalsRowDxfId="15">
      <xmlColumnPr mapId="4" xpath="/evec_api/marketstat/type/all/median" xmlDataType="double"/>
    </tableColumn>
    <tableColumn id="10" uniqueName="percentile" name="percentile" totalsRowDxfId="14">
      <xmlColumnPr mapId="4" xpath="/evec_api/marketstat/type/all/percentile" xmlDataType="double"/>
    </tableColumn>
    <tableColumn id="11" uniqueName="volume" name="volume2" totalsRowDxfId="13">
      <xmlColumnPr mapId="4" xpath="/evec_api/marketstat/type/buy/volume" xmlDataType="double"/>
    </tableColumn>
    <tableColumn id="12" uniqueName="avg" name="avg3" totalsRowDxfId="12">
      <xmlColumnPr mapId="4" xpath="/evec_api/marketstat/type/buy/avg" xmlDataType="double"/>
    </tableColumn>
    <tableColumn id="13" uniqueName="max" name="max4" totalsRowDxfId="11">
      <xmlColumnPr mapId="4" xpath="/evec_api/marketstat/type/buy/max" xmlDataType="double"/>
    </tableColumn>
    <tableColumn id="14" uniqueName="min" name="min5" totalsRowDxfId="10">
      <xmlColumnPr mapId="4" xpath="/evec_api/marketstat/type/buy/min" xmlDataType="double"/>
    </tableColumn>
    <tableColumn id="15" uniqueName="stddev" name="stddev6" totalsRowDxfId="9">
      <xmlColumnPr mapId="4" xpath="/evec_api/marketstat/type/buy/stddev" xmlDataType="double"/>
    </tableColumn>
    <tableColumn id="16" uniqueName="median" name="median7" totalsRowDxfId="8">
      <xmlColumnPr mapId="4" xpath="/evec_api/marketstat/type/buy/median" xmlDataType="double"/>
    </tableColumn>
    <tableColumn id="17" uniqueName="percentile" name="percentile8" totalsRowDxfId="7">
      <xmlColumnPr mapId="4" xpath="/evec_api/marketstat/type/buy/percentile" xmlDataType="double"/>
    </tableColumn>
    <tableColumn id="18" uniqueName="volume" name="volume9" totalsRowDxfId="6">
      <xmlColumnPr mapId="4" xpath="/evec_api/marketstat/type/sell/volume" xmlDataType="double"/>
    </tableColumn>
    <tableColumn id="19" uniqueName="avg" name="avg10" totalsRowDxfId="5">
      <xmlColumnPr mapId="4" xpath="/evec_api/marketstat/type/sell/avg" xmlDataType="double"/>
    </tableColumn>
    <tableColumn id="20" uniqueName="max" name="max11" totalsRowDxfId="4">
      <xmlColumnPr mapId="4" xpath="/evec_api/marketstat/type/sell/max" xmlDataType="double"/>
    </tableColumn>
    <tableColumn id="21" uniqueName="min" name="min12" totalsRowDxfId="3">
      <xmlColumnPr mapId="4" xpath="/evec_api/marketstat/type/sell/min" xmlDataType="double"/>
    </tableColumn>
    <tableColumn id="22" uniqueName="stddev" name="stddev13" totalsRowDxfId="2">
      <xmlColumnPr mapId="4" xpath="/evec_api/marketstat/type/sell/stddev" xmlDataType="double"/>
    </tableColumn>
    <tableColumn id="23" uniqueName="median" name="median14" totalsRowDxfId="1">
      <xmlColumnPr mapId="4" xpath="/evec_api/marketstat/type/sell/median" xmlDataType="double"/>
    </tableColumn>
    <tableColumn id="24" uniqueName="percentile" name="percentile15" totalsRowDxfId="0">
      <xmlColumnPr mapId="4" xpath="/evec_api/marketstat/type/sell/percentile" xmlDataType="double"/>
    </tableColumn>
  </tableColumns>
  <tableStyleInfo name="TableStyleMedium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3" Type="http://schemas.openxmlformats.org/officeDocument/2006/relationships/hyperlink" Target="http://api.eve-central.com/api/marketstat?typeid=34&amp;typeid=35&amp;regionlimit=10000002" TargetMode="Externa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hyperlink" Target="http://api.eve-central.com/api/marketstat?typeid=34&amp;typeid=35&amp;regionlimit=10000002" TargetMode="External"/><Relationship Id="rId1" Type="http://schemas.openxmlformats.org/officeDocument/2006/relationships/hyperlink" Target="http://api.eve-central.com/api/marketstat?typeid=34&amp;typeid=35&amp;regionlimit=10000002" TargetMode="External"/><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table" Target="../tables/table4.xml"/><Relationship Id="rId2" Type="http://schemas.openxmlformats.org/officeDocument/2006/relationships/hyperlink" Target="http://eve-media.ru/%D0%9C%D0%B8%D0%BD%D0%B5%D1%80%D0%B0%D0%BB%D1%8B" TargetMode="External"/><Relationship Id="rId1" Type="http://schemas.openxmlformats.org/officeDocument/2006/relationships/hyperlink" Target="http://eve-media.ru/%D0%9C%D0%B8%D0%BD%D0%B5%D1%80%D0%B0%D0%BB%D1%8B"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hyperlink" Target="http://planetaexcel.ru/tips.php" TargetMode="External"/></Relationships>
</file>

<file path=xl/worksheets/sheet1.xml><?xml version="1.0" encoding="utf-8"?>
<worksheet xmlns="http://schemas.openxmlformats.org/spreadsheetml/2006/main" xmlns:r="http://schemas.openxmlformats.org/officeDocument/2006/relationships">
  <dimension ref="A1:V112"/>
  <sheetViews>
    <sheetView topLeftCell="A61" zoomScale="75" workbookViewId="0">
      <selection activeCell="A67" sqref="A67"/>
    </sheetView>
  </sheetViews>
  <sheetFormatPr defaultColWidth="10.42578125" defaultRowHeight="15"/>
  <cols>
    <col min="1" max="1" width="35.42578125" customWidth="1"/>
    <col min="2" max="2" width="10.7109375" customWidth="1"/>
  </cols>
  <sheetData>
    <row r="1" spans="1:22">
      <c r="A1" t="s">
        <v>122</v>
      </c>
      <c r="B1" t="s">
        <v>183</v>
      </c>
      <c r="C1" t="s">
        <v>184</v>
      </c>
      <c r="D1" t="s">
        <v>185</v>
      </c>
      <c r="E1" t="s">
        <v>186</v>
      </c>
      <c r="F1" t="s">
        <v>187</v>
      </c>
      <c r="G1" t="s">
        <v>188</v>
      </c>
      <c r="H1" t="s">
        <v>189</v>
      </c>
      <c r="I1" t="s">
        <v>190</v>
      </c>
      <c r="J1" t="s">
        <v>191</v>
      </c>
      <c r="K1" t="s">
        <v>192</v>
      </c>
      <c r="L1" t="s">
        <v>193</v>
      </c>
      <c r="M1" t="s">
        <v>194</v>
      </c>
      <c r="N1" t="s">
        <v>195</v>
      </c>
      <c r="O1" t="s">
        <v>196</v>
      </c>
      <c r="P1" t="s">
        <v>197</v>
      </c>
      <c r="Q1" t="s">
        <v>198</v>
      </c>
      <c r="R1" t="s">
        <v>199</v>
      </c>
      <c r="S1" t="s">
        <v>200</v>
      </c>
      <c r="T1" t="s">
        <v>201</v>
      </c>
      <c r="U1" t="s">
        <v>123</v>
      </c>
      <c r="V1" t="s">
        <v>202</v>
      </c>
    </row>
    <row r="2" spans="1:22">
      <c r="A2" t="s">
        <v>204</v>
      </c>
      <c r="B2">
        <v>0</v>
      </c>
      <c r="C2">
        <v>0</v>
      </c>
      <c r="D2">
        <v>0</v>
      </c>
      <c r="E2">
        <v>0</v>
      </c>
      <c r="F2">
        <v>0</v>
      </c>
      <c r="G2">
        <v>0</v>
      </c>
      <c r="H2">
        <v>0</v>
      </c>
      <c r="I2">
        <v>0</v>
      </c>
      <c r="J2">
        <v>1</v>
      </c>
      <c r="K2">
        <v>0</v>
      </c>
      <c r="L2">
        <v>0</v>
      </c>
      <c r="M2">
        <v>0</v>
      </c>
      <c r="N2">
        <v>0</v>
      </c>
      <c r="O2">
        <v>0</v>
      </c>
      <c r="P2">
        <v>0</v>
      </c>
      <c r="Q2">
        <v>0</v>
      </c>
      <c r="R2">
        <v>0</v>
      </c>
      <c r="S2">
        <v>0</v>
      </c>
      <c r="T2">
        <v>0</v>
      </c>
      <c r="U2">
        <v>0</v>
      </c>
      <c r="V2">
        <v>0</v>
      </c>
    </row>
    <row r="3" spans="1:22">
      <c r="A3" t="s">
        <v>205</v>
      </c>
      <c r="B3">
        <v>0</v>
      </c>
      <c r="C3">
        <v>0</v>
      </c>
      <c r="D3">
        <v>0</v>
      </c>
      <c r="E3">
        <v>0</v>
      </c>
      <c r="F3">
        <v>0</v>
      </c>
      <c r="G3">
        <v>0</v>
      </c>
      <c r="H3">
        <v>0</v>
      </c>
      <c r="I3">
        <v>0</v>
      </c>
      <c r="J3">
        <v>0</v>
      </c>
      <c r="K3">
        <v>0</v>
      </c>
      <c r="L3">
        <v>0</v>
      </c>
      <c r="M3">
        <v>0</v>
      </c>
      <c r="N3">
        <v>0</v>
      </c>
      <c r="O3">
        <v>0</v>
      </c>
      <c r="P3">
        <v>2</v>
      </c>
      <c r="Q3">
        <v>0</v>
      </c>
      <c r="R3">
        <v>0</v>
      </c>
      <c r="S3">
        <v>0</v>
      </c>
      <c r="T3">
        <v>0</v>
      </c>
      <c r="U3">
        <v>0</v>
      </c>
      <c r="V3">
        <v>0</v>
      </c>
    </row>
    <row r="4" spans="1:22">
      <c r="A4" t="s">
        <v>206</v>
      </c>
      <c r="B4">
        <v>0</v>
      </c>
      <c r="C4">
        <v>0</v>
      </c>
      <c r="D4">
        <v>0</v>
      </c>
      <c r="E4">
        <v>0</v>
      </c>
      <c r="F4">
        <v>0</v>
      </c>
      <c r="G4">
        <v>0</v>
      </c>
      <c r="H4">
        <v>0</v>
      </c>
      <c r="I4">
        <v>0</v>
      </c>
      <c r="J4">
        <v>0</v>
      </c>
      <c r="K4">
        <v>0</v>
      </c>
      <c r="L4">
        <v>0</v>
      </c>
      <c r="M4">
        <v>0</v>
      </c>
      <c r="N4">
        <v>0</v>
      </c>
      <c r="O4">
        <v>0</v>
      </c>
      <c r="P4">
        <v>2</v>
      </c>
      <c r="Q4">
        <v>0</v>
      </c>
      <c r="R4">
        <v>0</v>
      </c>
      <c r="S4">
        <v>0</v>
      </c>
      <c r="T4">
        <v>0</v>
      </c>
      <c r="U4">
        <v>0</v>
      </c>
      <c r="V4">
        <v>0</v>
      </c>
    </row>
    <row r="5" spans="1:22">
      <c r="A5" t="s">
        <v>207</v>
      </c>
      <c r="B5">
        <v>0</v>
      </c>
      <c r="C5">
        <v>0</v>
      </c>
      <c r="D5">
        <v>0</v>
      </c>
      <c r="E5">
        <v>0</v>
      </c>
      <c r="F5">
        <v>0</v>
      </c>
      <c r="G5">
        <v>0</v>
      </c>
      <c r="H5">
        <v>0</v>
      </c>
      <c r="I5">
        <v>2</v>
      </c>
      <c r="J5">
        <v>0</v>
      </c>
      <c r="K5">
        <v>0</v>
      </c>
      <c r="L5">
        <v>0</v>
      </c>
      <c r="M5">
        <v>0</v>
      </c>
      <c r="N5">
        <v>0</v>
      </c>
      <c r="O5">
        <v>0</v>
      </c>
      <c r="P5">
        <v>1</v>
      </c>
      <c r="Q5">
        <v>1</v>
      </c>
      <c r="R5">
        <v>0</v>
      </c>
      <c r="S5">
        <v>0</v>
      </c>
      <c r="T5">
        <v>0</v>
      </c>
      <c r="U5">
        <v>0</v>
      </c>
      <c r="V5">
        <v>0</v>
      </c>
    </row>
    <row r="6" spans="1:22">
      <c r="A6" t="s">
        <v>208</v>
      </c>
      <c r="B6">
        <v>0</v>
      </c>
      <c r="C6">
        <v>0</v>
      </c>
      <c r="D6">
        <v>0</v>
      </c>
      <c r="E6">
        <v>0</v>
      </c>
      <c r="F6">
        <v>0</v>
      </c>
      <c r="G6">
        <v>0</v>
      </c>
      <c r="H6">
        <v>0</v>
      </c>
      <c r="I6">
        <v>0</v>
      </c>
      <c r="J6">
        <v>1</v>
      </c>
      <c r="K6">
        <v>0</v>
      </c>
      <c r="L6">
        <v>0</v>
      </c>
      <c r="M6">
        <v>0</v>
      </c>
      <c r="N6">
        <v>0</v>
      </c>
      <c r="O6">
        <v>0</v>
      </c>
      <c r="P6">
        <v>0</v>
      </c>
      <c r="Q6">
        <v>0</v>
      </c>
      <c r="R6">
        <v>0</v>
      </c>
      <c r="S6">
        <v>0</v>
      </c>
      <c r="T6">
        <v>0</v>
      </c>
      <c r="U6">
        <v>0</v>
      </c>
      <c r="V6">
        <v>0</v>
      </c>
    </row>
    <row r="7" spans="1:22">
      <c r="A7" t="s">
        <v>209</v>
      </c>
      <c r="B7">
        <v>0</v>
      </c>
      <c r="C7">
        <v>0</v>
      </c>
      <c r="D7">
        <v>0</v>
      </c>
      <c r="E7">
        <v>0</v>
      </c>
      <c r="F7">
        <v>0</v>
      </c>
      <c r="G7">
        <v>0</v>
      </c>
      <c r="H7">
        <v>0</v>
      </c>
      <c r="I7">
        <v>0</v>
      </c>
      <c r="J7">
        <v>1</v>
      </c>
      <c r="K7">
        <v>0</v>
      </c>
      <c r="L7">
        <v>0</v>
      </c>
      <c r="M7">
        <v>0</v>
      </c>
      <c r="N7">
        <v>0</v>
      </c>
      <c r="O7">
        <v>0</v>
      </c>
      <c r="P7">
        <v>0</v>
      </c>
      <c r="Q7">
        <v>0</v>
      </c>
      <c r="R7">
        <v>0</v>
      </c>
      <c r="S7">
        <v>0</v>
      </c>
      <c r="T7">
        <v>0</v>
      </c>
      <c r="U7">
        <v>0</v>
      </c>
      <c r="V7">
        <v>0</v>
      </c>
    </row>
    <row r="8" spans="1:22">
      <c r="A8" t="s">
        <v>210</v>
      </c>
      <c r="B8">
        <v>0</v>
      </c>
      <c r="C8">
        <v>0</v>
      </c>
      <c r="D8">
        <v>0</v>
      </c>
      <c r="E8">
        <v>0</v>
      </c>
      <c r="F8">
        <v>0</v>
      </c>
      <c r="G8">
        <v>0</v>
      </c>
      <c r="H8">
        <v>0</v>
      </c>
      <c r="I8">
        <v>0</v>
      </c>
      <c r="J8">
        <v>0</v>
      </c>
      <c r="K8">
        <v>0</v>
      </c>
      <c r="L8">
        <v>0</v>
      </c>
      <c r="M8">
        <v>0</v>
      </c>
      <c r="N8">
        <v>0</v>
      </c>
      <c r="O8">
        <v>0</v>
      </c>
      <c r="P8">
        <v>1</v>
      </c>
      <c r="Q8">
        <v>0</v>
      </c>
      <c r="R8">
        <v>0</v>
      </c>
      <c r="S8">
        <v>0</v>
      </c>
      <c r="T8">
        <v>0</v>
      </c>
      <c r="U8">
        <v>0</v>
      </c>
      <c r="V8">
        <v>0</v>
      </c>
    </row>
    <row r="9" spans="1:22">
      <c r="A9" t="s">
        <v>211</v>
      </c>
      <c r="B9">
        <v>0</v>
      </c>
      <c r="C9">
        <v>0</v>
      </c>
      <c r="D9">
        <v>0</v>
      </c>
      <c r="E9">
        <v>0</v>
      </c>
      <c r="F9">
        <v>0</v>
      </c>
      <c r="G9">
        <v>0</v>
      </c>
      <c r="H9">
        <v>0</v>
      </c>
      <c r="I9">
        <v>0</v>
      </c>
      <c r="J9">
        <v>1</v>
      </c>
      <c r="K9">
        <v>0</v>
      </c>
      <c r="L9">
        <v>0</v>
      </c>
      <c r="M9">
        <v>0</v>
      </c>
      <c r="N9">
        <v>0</v>
      </c>
      <c r="O9">
        <v>0</v>
      </c>
      <c r="P9">
        <v>0</v>
      </c>
      <c r="Q9">
        <v>0</v>
      </c>
      <c r="R9">
        <v>0</v>
      </c>
      <c r="S9">
        <v>0</v>
      </c>
      <c r="T9">
        <v>0</v>
      </c>
      <c r="U9">
        <v>0</v>
      </c>
      <c r="V9">
        <v>0</v>
      </c>
    </row>
    <row r="10" spans="1:22">
      <c r="A10" t="s">
        <v>212</v>
      </c>
      <c r="B10">
        <v>0</v>
      </c>
      <c r="C10">
        <v>0</v>
      </c>
      <c r="D10">
        <v>0</v>
      </c>
      <c r="E10">
        <v>0</v>
      </c>
      <c r="F10">
        <v>0</v>
      </c>
      <c r="G10">
        <v>0</v>
      </c>
      <c r="H10">
        <v>0</v>
      </c>
      <c r="I10">
        <v>0</v>
      </c>
      <c r="J10">
        <v>1</v>
      </c>
      <c r="K10">
        <v>1</v>
      </c>
      <c r="L10">
        <v>0</v>
      </c>
      <c r="M10">
        <v>0</v>
      </c>
      <c r="N10">
        <v>0</v>
      </c>
      <c r="O10">
        <v>0</v>
      </c>
      <c r="P10">
        <v>0</v>
      </c>
      <c r="Q10">
        <v>0</v>
      </c>
      <c r="R10">
        <v>0</v>
      </c>
      <c r="S10">
        <v>0</v>
      </c>
      <c r="T10">
        <v>0</v>
      </c>
      <c r="U10">
        <v>0</v>
      </c>
      <c r="V10">
        <v>0</v>
      </c>
    </row>
    <row r="11" spans="1:22">
      <c r="A11" t="s">
        <v>213</v>
      </c>
      <c r="B11">
        <v>0</v>
      </c>
      <c r="C11">
        <v>0</v>
      </c>
      <c r="D11">
        <v>0</v>
      </c>
      <c r="E11">
        <v>0</v>
      </c>
      <c r="F11">
        <v>0</v>
      </c>
      <c r="G11">
        <v>0</v>
      </c>
      <c r="H11">
        <v>0</v>
      </c>
      <c r="I11">
        <v>0</v>
      </c>
      <c r="J11">
        <v>0</v>
      </c>
      <c r="K11">
        <v>0</v>
      </c>
      <c r="L11">
        <v>0</v>
      </c>
      <c r="M11">
        <v>0</v>
      </c>
      <c r="N11">
        <v>0</v>
      </c>
      <c r="O11">
        <v>0</v>
      </c>
      <c r="P11">
        <v>1</v>
      </c>
      <c r="Q11">
        <v>0</v>
      </c>
      <c r="R11">
        <v>0</v>
      </c>
      <c r="S11">
        <v>0</v>
      </c>
      <c r="T11">
        <v>0</v>
      </c>
      <c r="U11">
        <v>0</v>
      </c>
      <c r="V11">
        <v>0</v>
      </c>
    </row>
    <row r="12" spans="1:22">
      <c r="A12" t="s">
        <v>214</v>
      </c>
      <c r="B12">
        <v>0</v>
      </c>
      <c r="C12">
        <v>0</v>
      </c>
      <c r="D12">
        <v>0</v>
      </c>
      <c r="E12">
        <v>0</v>
      </c>
      <c r="F12">
        <v>0</v>
      </c>
      <c r="G12">
        <v>0</v>
      </c>
      <c r="H12">
        <v>0</v>
      </c>
      <c r="I12">
        <v>100</v>
      </c>
      <c r="J12">
        <v>0</v>
      </c>
      <c r="K12">
        <v>0</v>
      </c>
      <c r="L12">
        <v>0</v>
      </c>
      <c r="M12">
        <v>0</v>
      </c>
      <c r="N12">
        <v>0</v>
      </c>
      <c r="O12">
        <v>0</v>
      </c>
      <c r="P12">
        <v>0</v>
      </c>
      <c r="Q12">
        <v>0</v>
      </c>
      <c r="R12">
        <v>0</v>
      </c>
      <c r="S12">
        <v>0</v>
      </c>
      <c r="T12">
        <v>0</v>
      </c>
      <c r="U12">
        <v>0</v>
      </c>
      <c r="V12">
        <v>0</v>
      </c>
    </row>
    <row r="13" spans="1:22">
      <c r="A13" t="s">
        <v>215</v>
      </c>
      <c r="B13">
        <v>0</v>
      </c>
      <c r="C13">
        <v>0</v>
      </c>
      <c r="D13">
        <v>0</v>
      </c>
      <c r="E13">
        <v>0</v>
      </c>
      <c r="F13">
        <v>0</v>
      </c>
      <c r="G13">
        <v>0</v>
      </c>
      <c r="H13">
        <v>0</v>
      </c>
      <c r="I13">
        <v>0</v>
      </c>
      <c r="J13">
        <v>0</v>
      </c>
      <c r="K13">
        <v>0</v>
      </c>
      <c r="L13">
        <v>0</v>
      </c>
      <c r="M13">
        <v>0</v>
      </c>
      <c r="N13">
        <v>1</v>
      </c>
      <c r="O13">
        <v>0</v>
      </c>
      <c r="P13">
        <v>0</v>
      </c>
      <c r="Q13">
        <v>0</v>
      </c>
      <c r="R13">
        <v>0</v>
      </c>
      <c r="S13">
        <v>0</v>
      </c>
      <c r="T13">
        <v>0</v>
      </c>
      <c r="U13">
        <v>0</v>
      </c>
      <c r="V13">
        <v>0</v>
      </c>
    </row>
    <row r="14" spans="1:22">
      <c r="A14" t="s">
        <v>216</v>
      </c>
      <c r="B14">
        <v>0</v>
      </c>
      <c r="C14">
        <v>0</v>
      </c>
      <c r="D14">
        <v>0</v>
      </c>
      <c r="E14">
        <v>0</v>
      </c>
      <c r="F14">
        <v>0</v>
      </c>
      <c r="G14">
        <v>0</v>
      </c>
      <c r="H14">
        <v>0</v>
      </c>
      <c r="I14">
        <v>0</v>
      </c>
      <c r="J14">
        <v>0</v>
      </c>
      <c r="K14">
        <v>1</v>
      </c>
      <c r="L14">
        <v>0</v>
      </c>
      <c r="M14">
        <v>0</v>
      </c>
      <c r="N14">
        <v>0</v>
      </c>
      <c r="O14">
        <v>0</v>
      </c>
      <c r="P14">
        <v>0</v>
      </c>
      <c r="Q14">
        <v>0</v>
      </c>
      <c r="R14">
        <v>0</v>
      </c>
      <c r="S14">
        <v>0</v>
      </c>
      <c r="T14">
        <v>0</v>
      </c>
      <c r="U14">
        <v>0</v>
      </c>
      <c r="V14">
        <v>0</v>
      </c>
    </row>
    <row r="15" spans="1:22">
      <c r="A15" t="s">
        <v>217</v>
      </c>
      <c r="B15">
        <v>0</v>
      </c>
      <c r="C15">
        <v>0</v>
      </c>
      <c r="D15">
        <v>0</v>
      </c>
      <c r="E15">
        <v>0</v>
      </c>
      <c r="F15">
        <v>0</v>
      </c>
      <c r="G15">
        <v>189497</v>
      </c>
      <c r="H15">
        <v>0</v>
      </c>
      <c r="I15">
        <v>349663</v>
      </c>
      <c r="J15">
        <v>0</v>
      </c>
      <c r="K15">
        <v>0</v>
      </c>
      <c r="L15">
        <v>0</v>
      </c>
      <c r="M15">
        <v>0</v>
      </c>
      <c r="N15">
        <v>0</v>
      </c>
      <c r="O15">
        <v>0</v>
      </c>
      <c r="P15">
        <v>0</v>
      </c>
      <c r="Q15">
        <v>0</v>
      </c>
      <c r="R15">
        <v>0</v>
      </c>
      <c r="S15">
        <v>0</v>
      </c>
      <c r="T15">
        <v>0</v>
      </c>
      <c r="U15">
        <v>347190</v>
      </c>
      <c r="V15">
        <v>0</v>
      </c>
    </row>
    <row r="16" spans="1:22">
      <c r="A16" t="s">
        <v>218</v>
      </c>
      <c r="B16">
        <v>0</v>
      </c>
      <c r="C16">
        <v>0</v>
      </c>
      <c r="D16">
        <v>0</v>
      </c>
      <c r="E16">
        <v>0</v>
      </c>
      <c r="F16">
        <v>0</v>
      </c>
      <c r="G16">
        <v>1</v>
      </c>
      <c r="H16">
        <v>0</v>
      </c>
      <c r="I16">
        <v>0</v>
      </c>
      <c r="J16">
        <v>0</v>
      </c>
      <c r="K16">
        <v>0</v>
      </c>
      <c r="L16">
        <v>0</v>
      </c>
      <c r="M16">
        <v>0</v>
      </c>
      <c r="N16">
        <v>0</v>
      </c>
      <c r="O16">
        <v>0</v>
      </c>
      <c r="P16">
        <v>0</v>
      </c>
      <c r="Q16">
        <v>0</v>
      </c>
      <c r="R16">
        <v>0</v>
      </c>
      <c r="S16">
        <v>0</v>
      </c>
      <c r="T16">
        <v>0</v>
      </c>
      <c r="U16">
        <v>0</v>
      </c>
      <c r="V16">
        <v>0</v>
      </c>
    </row>
    <row r="17" spans="1:22">
      <c r="A17" t="s">
        <v>219</v>
      </c>
      <c r="B17">
        <v>0</v>
      </c>
      <c r="C17">
        <v>0</v>
      </c>
      <c r="D17">
        <v>0</v>
      </c>
      <c r="E17">
        <v>0</v>
      </c>
      <c r="F17">
        <v>0</v>
      </c>
      <c r="G17">
        <v>11</v>
      </c>
      <c r="H17">
        <v>0</v>
      </c>
      <c r="I17">
        <v>1</v>
      </c>
      <c r="J17">
        <v>0</v>
      </c>
      <c r="K17">
        <v>0</v>
      </c>
      <c r="L17">
        <v>0</v>
      </c>
      <c r="M17">
        <v>0</v>
      </c>
      <c r="N17">
        <v>0</v>
      </c>
      <c r="O17">
        <v>0</v>
      </c>
      <c r="P17">
        <v>0</v>
      </c>
      <c r="Q17">
        <v>0</v>
      </c>
      <c r="R17">
        <v>0</v>
      </c>
      <c r="S17">
        <v>0</v>
      </c>
      <c r="T17">
        <v>0</v>
      </c>
      <c r="U17">
        <v>0</v>
      </c>
      <c r="V17">
        <v>0</v>
      </c>
    </row>
    <row r="18" spans="1:22">
      <c r="A18" t="s">
        <v>220</v>
      </c>
      <c r="B18">
        <v>0</v>
      </c>
      <c r="C18">
        <v>0</v>
      </c>
      <c r="D18">
        <v>0</v>
      </c>
      <c r="E18">
        <v>0</v>
      </c>
      <c r="F18">
        <v>0</v>
      </c>
      <c r="G18">
        <v>0</v>
      </c>
      <c r="H18">
        <v>0</v>
      </c>
      <c r="I18">
        <v>1</v>
      </c>
      <c r="J18">
        <v>10</v>
      </c>
      <c r="K18">
        <v>0</v>
      </c>
      <c r="L18">
        <v>0</v>
      </c>
      <c r="M18">
        <v>0</v>
      </c>
      <c r="N18">
        <v>0</v>
      </c>
      <c r="O18">
        <v>0</v>
      </c>
      <c r="P18">
        <v>0</v>
      </c>
      <c r="Q18">
        <v>0</v>
      </c>
      <c r="R18">
        <v>0</v>
      </c>
      <c r="S18">
        <v>0</v>
      </c>
      <c r="T18">
        <v>0</v>
      </c>
      <c r="U18">
        <v>0</v>
      </c>
      <c r="V18">
        <v>0</v>
      </c>
    </row>
    <row r="19" spans="1:22">
      <c r="A19" t="s">
        <v>221</v>
      </c>
      <c r="B19">
        <v>0</v>
      </c>
      <c r="C19">
        <v>0</v>
      </c>
      <c r="D19">
        <v>0</v>
      </c>
      <c r="E19">
        <v>0</v>
      </c>
      <c r="F19">
        <v>0</v>
      </c>
      <c r="G19">
        <v>1</v>
      </c>
      <c r="H19">
        <v>0</v>
      </c>
      <c r="I19">
        <v>1</v>
      </c>
      <c r="J19">
        <v>0</v>
      </c>
      <c r="K19">
        <v>0</v>
      </c>
      <c r="L19">
        <v>0</v>
      </c>
      <c r="M19">
        <v>0</v>
      </c>
      <c r="N19">
        <v>0</v>
      </c>
      <c r="O19">
        <v>0</v>
      </c>
      <c r="P19">
        <v>0</v>
      </c>
      <c r="Q19">
        <v>0</v>
      </c>
      <c r="R19">
        <v>0</v>
      </c>
      <c r="S19">
        <v>0</v>
      </c>
      <c r="T19">
        <v>0</v>
      </c>
      <c r="U19">
        <v>0</v>
      </c>
      <c r="V19">
        <v>0</v>
      </c>
    </row>
    <row r="20" spans="1:22">
      <c r="A20" t="s">
        <v>222</v>
      </c>
      <c r="B20">
        <v>0</v>
      </c>
      <c r="C20">
        <v>0</v>
      </c>
      <c r="D20">
        <v>0</v>
      </c>
      <c r="E20">
        <v>0</v>
      </c>
      <c r="F20">
        <v>0</v>
      </c>
      <c r="G20">
        <v>6</v>
      </c>
      <c r="H20">
        <v>0</v>
      </c>
      <c r="I20">
        <v>5</v>
      </c>
      <c r="J20">
        <v>0</v>
      </c>
      <c r="K20">
        <v>0</v>
      </c>
      <c r="L20">
        <v>0</v>
      </c>
      <c r="M20">
        <v>0</v>
      </c>
      <c r="N20">
        <v>0</v>
      </c>
      <c r="O20">
        <v>0</v>
      </c>
      <c r="P20">
        <v>13</v>
      </c>
      <c r="Q20">
        <v>0</v>
      </c>
      <c r="R20">
        <v>0</v>
      </c>
      <c r="S20">
        <v>0</v>
      </c>
      <c r="T20">
        <v>0</v>
      </c>
      <c r="U20">
        <v>0</v>
      </c>
      <c r="V20">
        <v>0</v>
      </c>
    </row>
    <row r="21" spans="1:22">
      <c r="A21" t="s">
        <v>223</v>
      </c>
      <c r="B21">
        <v>0</v>
      </c>
      <c r="C21">
        <v>0</v>
      </c>
      <c r="D21">
        <v>0</v>
      </c>
      <c r="E21">
        <v>0</v>
      </c>
      <c r="F21">
        <v>0</v>
      </c>
      <c r="G21">
        <v>0</v>
      </c>
      <c r="H21">
        <v>0</v>
      </c>
      <c r="I21">
        <v>1</v>
      </c>
      <c r="J21">
        <v>0</v>
      </c>
      <c r="K21">
        <v>0</v>
      </c>
      <c r="L21">
        <v>0</v>
      </c>
      <c r="M21">
        <v>0</v>
      </c>
      <c r="N21">
        <v>0</v>
      </c>
      <c r="O21">
        <v>0</v>
      </c>
      <c r="P21">
        <v>0</v>
      </c>
      <c r="Q21">
        <v>0</v>
      </c>
      <c r="R21">
        <v>0</v>
      </c>
      <c r="S21">
        <v>0</v>
      </c>
      <c r="T21">
        <v>0</v>
      </c>
      <c r="U21">
        <v>0</v>
      </c>
      <c r="V21">
        <v>0</v>
      </c>
    </row>
    <row r="22" spans="1:22">
      <c r="A22" t="s">
        <v>224</v>
      </c>
      <c r="B22">
        <v>0</v>
      </c>
      <c r="C22">
        <v>211986</v>
      </c>
      <c r="D22">
        <v>0</v>
      </c>
      <c r="E22">
        <v>734096</v>
      </c>
      <c r="F22">
        <v>0</v>
      </c>
      <c r="G22">
        <v>0</v>
      </c>
      <c r="H22">
        <v>917282</v>
      </c>
      <c r="I22">
        <v>29288</v>
      </c>
      <c r="J22">
        <v>772194</v>
      </c>
      <c r="K22">
        <v>208224</v>
      </c>
      <c r="L22">
        <v>0</v>
      </c>
      <c r="M22">
        <v>97381</v>
      </c>
      <c r="N22">
        <v>18419</v>
      </c>
      <c r="O22">
        <v>0</v>
      </c>
      <c r="P22">
        <v>509428</v>
      </c>
      <c r="Q22">
        <v>0</v>
      </c>
      <c r="R22">
        <v>289548</v>
      </c>
      <c r="S22">
        <v>399954</v>
      </c>
      <c r="T22">
        <v>2181497</v>
      </c>
      <c r="U22">
        <v>854343</v>
      </c>
      <c r="V22">
        <v>90701</v>
      </c>
    </row>
    <row r="23" spans="1:22">
      <c r="A23" t="s">
        <v>225</v>
      </c>
      <c r="B23">
        <v>207643</v>
      </c>
      <c r="C23">
        <v>98958</v>
      </c>
      <c r="D23">
        <v>7940</v>
      </c>
      <c r="E23">
        <v>242182</v>
      </c>
      <c r="F23">
        <v>0</v>
      </c>
      <c r="G23">
        <v>49456</v>
      </c>
      <c r="H23">
        <v>203275</v>
      </c>
      <c r="I23">
        <v>81269</v>
      </c>
      <c r="J23">
        <v>74739</v>
      </c>
      <c r="K23">
        <v>0</v>
      </c>
      <c r="L23">
        <v>0</v>
      </c>
      <c r="M23">
        <v>182350</v>
      </c>
      <c r="N23">
        <v>1936</v>
      </c>
      <c r="O23">
        <v>0</v>
      </c>
      <c r="P23">
        <v>30032</v>
      </c>
      <c r="Q23">
        <v>0</v>
      </c>
      <c r="R23">
        <v>28644</v>
      </c>
      <c r="S23">
        <v>160876</v>
      </c>
      <c r="T23">
        <v>377605</v>
      </c>
      <c r="U23">
        <v>880754</v>
      </c>
      <c r="V23">
        <v>261988</v>
      </c>
    </row>
    <row r="24" spans="1:22">
      <c r="A24" t="s">
        <v>226</v>
      </c>
      <c r="B24">
        <v>0</v>
      </c>
      <c r="C24">
        <v>0</v>
      </c>
      <c r="D24">
        <v>0</v>
      </c>
      <c r="E24">
        <v>0</v>
      </c>
      <c r="F24">
        <v>0</v>
      </c>
      <c r="G24">
        <v>2</v>
      </c>
      <c r="H24">
        <v>0</v>
      </c>
      <c r="I24">
        <v>0</v>
      </c>
      <c r="J24">
        <v>0</v>
      </c>
      <c r="K24">
        <v>0</v>
      </c>
      <c r="L24">
        <v>0</v>
      </c>
      <c r="M24">
        <v>0</v>
      </c>
      <c r="N24">
        <v>0</v>
      </c>
      <c r="O24">
        <v>0</v>
      </c>
      <c r="P24">
        <v>0</v>
      </c>
      <c r="Q24">
        <v>0</v>
      </c>
      <c r="R24">
        <v>0</v>
      </c>
      <c r="S24">
        <v>0</v>
      </c>
      <c r="T24">
        <v>0</v>
      </c>
      <c r="U24">
        <v>0</v>
      </c>
      <c r="V24">
        <v>0</v>
      </c>
    </row>
    <row r="25" spans="1:22">
      <c r="A25" t="s">
        <v>227</v>
      </c>
      <c r="B25">
        <v>0</v>
      </c>
      <c r="C25">
        <v>0</v>
      </c>
      <c r="D25">
        <v>0</v>
      </c>
      <c r="E25">
        <v>0</v>
      </c>
      <c r="F25">
        <v>0</v>
      </c>
      <c r="G25">
        <v>4</v>
      </c>
      <c r="H25">
        <v>0</v>
      </c>
      <c r="I25">
        <v>0</v>
      </c>
      <c r="J25">
        <v>0</v>
      </c>
      <c r="K25">
        <v>0</v>
      </c>
      <c r="L25">
        <v>0</v>
      </c>
      <c r="M25">
        <v>0</v>
      </c>
      <c r="N25">
        <v>0</v>
      </c>
      <c r="O25">
        <v>0</v>
      </c>
      <c r="P25">
        <v>0</v>
      </c>
      <c r="Q25">
        <v>0</v>
      </c>
      <c r="R25">
        <v>0</v>
      </c>
      <c r="S25">
        <v>0</v>
      </c>
      <c r="T25">
        <v>0</v>
      </c>
      <c r="U25">
        <v>0</v>
      </c>
      <c r="V25">
        <v>0</v>
      </c>
    </row>
    <row r="26" spans="1:22">
      <c r="A26" t="s">
        <v>228</v>
      </c>
      <c r="B26">
        <v>0</v>
      </c>
      <c r="C26">
        <v>0</v>
      </c>
      <c r="D26">
        <v>0</v>
      </c>
      <c r="E26">
        <v>0</v>
      </c>
      <c r="F26">
        <v>0</v>
      </c>
      <c r="G26">
        <v>0</v>
      </c>
      <c r="H26">
        <v>0</v>
      </c>
      <c r="I26">
        <v>0</v>
      </c>
      <c r="J26">
        <v>0</v>
      </c>
      <c r="K26">
        <v>0</v>
      </c>
      <c r="L26">
        <v>0</v>
      </c>
      <c r="M26">
        <v>0</v>
      </c>
      <c r="N26">
        <v>1</v>
      </c>
      <c r="O26">
        <v>0</v>
      </c>
      <c r="P26">
        <v>0</v>
      </c>
      <c r="Q26">
        <v>0</v>
      </c>
      <c r="R26">
        <v>0</v>
      </c>
      <c r="S26">
        <v>1</v>
      </c>
      <c r="T26">
        <v>0</v>
      </c>
      <c r="U26">
        <v>0</v>
      </c>
      <c r="V26">
        <v>0</v>
      </c>
    </row>
    <row r="27" spans="1:22">
      <c r="A27" t="s">
        <v>229</v>
      </c>
      <c r="B27">
        <v>0</v>
      </c>
      <c r="C27">
        <v>0</v>
      </c>
      <c r="D27">
        <v>0</v>
      </c>
      <c r="E27">
        <v>0</v>
      </c>
      <c r="F27">
        <v>0</v>
      </c>
      <c r="G27">
        <v>0</v>
      </c>
      <c r="H27">
        <v>0</v>
      </c>
      <c r="I27">
        <v>0</v>
      </c>
      <c r="J27">
        <v>0</v>
      </c>
      <c r="K27">
        <v>0</v>
      </c>
      <c r="L27">
        <v>0</v>
      </c>
      <c r="M27">
        <v>0</v>
      </c>
      <c r="N27">
        <v>0</v>
      </c>
      <c r="O27">
        <v>0</v>
      </c>
      <c r="P27">
        <v>1</v>
      </c>
      <c r="Q27">
        <v>0</v>
      </c>
      <c r="R27">
        <v>0</v>
      </c>
      <c r="S27">
        <v>0</v>
      </c>
      <c r="T27">
        <v>0</v>
      </c>
      <c r="U27">
        <v>0</v>
      </c>
      <c r="V27">
        <v>0</v>
      </c>
    </row>
    <row r="28" spans="1:22">
      <c r="A28" t="s">
        <v>230</v>
      </c>
      <c r="B28">
        <v>0</v>
      </c>
      <c r="C28">
        <v>0</v>
      </c>
      <c r="D28">
        <v>0</v>
      </c>
      <c r="E28">
        <v>0</v>
      </c>
      <c r="F28">
        <v>0</v>
      </c>
      <c r="G28">
        <v>0</v>
      </c>
      <c r="H28">
        <v>0</v>
      </c>
      <c r="I28">
        <v>0</v>
      </c>
      <c r="J28">
        <v>0</v>
      </c>
      <c r="K28">
        <v>0</v>
      </c>
      <c r="L28">
        <v>0</v>
      </c>
      <c r="M28">
        <v>0</v>
      </c>
      <c r="N28">
        <v>0</v>
      </c>
      <c r="O28">
        <v>0</v>
      </c>
      <c r="P28">
        <v>5</v>
      </c>
      <c r="Q28">
        <v>0</v>
      </c>
      <c r="R28">
        <v>0</v>
      </c>
      <c r="S28">
        <v>0</v>
      </c>
      <c r="T28">
        <v>0</v>
      </c>
      <c r="U28">
        <v>0</v>
      </c>
      <c r="V28">
        <v>0</v>
      </c>
    </row>
    <row r="29" spans="1:22">
      <c r="A29" t="s">
        <v>231</v>
      </c>
      <c r="B29">
        <v>0</v>
      </c>
      <c r="C29">
        <v>0</v>
      </c>
      <c r="D29">
        <v>0</v>
      </c>
      <c r="E29">
        <v>212591</v>
      </c>
      <c r="F29">
        <v>0</v>
      </c>
      <c r="G29">
        <v>0</v>
      </c>
      <c r="H29">
        <v>407283</v>
      </c>
      <c r="I29">
        <v>0</v>
      </c>
      <c r="J29">
        <v>773586</v>
      </c>
      <c r="K29">
        <v>117592</v>
      </c>
      <c r="L29">
        <v>0</v>
      </c>
      <c r="M29">
        <v>115972</v>
      </c>
      <c r="N29">
        <v>26652</v>
      </c>
      <c r="O29">
        <v>0</v>
      </c>
      <c r="P29">
        <v>78535</v>
      </c>
      <c r="Q29">
        <v>0</v>
      </c>
      <c r="R29">
        <v>51217</v>
      </c>
      <c r="S29">
        <v>65440</v>
      </c>
      <c r="T29">
        <v>181140</v>
      </c>
      <c r="U29">
        <v>157826</v>
      </c>
      <c r="V29">
        <v>0</v>
      </c>
    </row>
    <row r="30" spans="1:22">
      <c r="A30" t="s">
        <v>232</v>
      </c>
      <c r="B30">
        <v>0</v>
      </c>
      <c r="C30">
        <v>0</v>
      </c>
      <c r="D30">
        <v>0</v>
      </c>
      <c r="E30">
        <v>0</v>
      </c>
      <c r="F30">
        <v>0</v>
      </c>
      <c r="G30">
        <v>0</v>
      </c>
      <c r="H30">
        <v>0</v>
      </c>
      <c r="I30">
        <v>0</v>
      </c>
      <c r="J30">
        <v>0</v>
      </c>
      <c r="K30">
        <v>0</v>
      </c>
      <c r="L30">
        <v>0</v>
      </c>
      <c r="M30">
        <v>0</v>
      </c>
      <c r="N30">
        <v>0</v>
      </c>
      <c r="O30">
        <v>0</v>
      </c>
      <c r="P30">
        <v>1</v>
      </c>
      <c r="Q30">
        <v>0</v>
      </c>
      <c r="R30">
        <v>0</v>
      </c>
      <c r="S30">
        <v>0</v>
      </c>
      <c r="T30">
        <v>0</v>
      </c>
      <c r="U30">
        <v>0</v>
      </c>
      <c r="V30">
        <v>0</v>
      </c>
    </row>
    <row r="31" spans="1:22">
      <c r="A31" t="s">
        <v>233</v>
      </c>
      <c r="B31">
        <v>0</v>
      </c>
      <c r="C31">
        <v>0</v>
      </c>
      <c r="D31">
        <v>0</v>
      </c>
      <c r="E31">
        <v>0</v>
      </c>
      <c r="F31">
        <v>0</v>
      </c>
      <c r="G31">
        <v>0</v>
      </c>
      <c r="H31">
        <v>0</v>
      </c>
      <c r="I31">
        <v>0</v>
      </c>
      <c r="J31">
        <v>0</v>
      </c>
      <c r="K31">
        <v>0</v>
      </c>
      <c r="L31">
        <v>0</v>
      </c>
      <c r="M31">
        <v>0</v>
      </c>
      <c r="N31">
        <v>0</v>
      </c>
      <c r="O31">
        <v>0</v>
      </c>
      <c r="P31">
        <v>1000</v>
      </c>
      <c r="Q31">
        <v>0</v>
      </c>
      <c r="R31">
        <v>0</v>
      </c>
      <c r="S31">
        <v>0</v>
      </c>
      <c r="T31">
        <v>0</v>
      </c>
      <c r="U31">
        <v>0</v>
      </c>
      <c r="V31">
        <v>0</v>
      </c>
    </row>
    <row r="32" spans="1:22">
      <c r="A32" t="s">
        <v>234</v>
      </c>
      <c r="B32">
        <v>0</v>
      </c>
      <c r="C32">
        <v>0</v>
      </c>
      <c r="D32">
        <v>0</v>
      </c>
      <c r="E32">
        <v>0</v>
      </c>
      <c r="F32">
        <v>0</v>
      </c>
      <c r="G32">
        <v>0</v>
      </c>
      <c r="H32">
        <v>0</v>
      </c>
      <c r="I32">
        <v>0</v>
      </c>
      <c r="J32">
        <v>2</v>
      </c>
      <c r="K32">
        <v>0</v>
      </c>
      <c r="L32">
        <v>0</v>
      </c>
      <c r="M32">
        <v>0</v>
      </c>
      <c r="N32">
        <v>0</v>
      </c>
      <c r="O32">
        <v>0</v>
      </c>
      <c r="P32">
        <v>0</v>
      </c>
      <c r="Q32">
        <v>0</v>
      </c>
      <c r="R32">
        <v>0</v>
      </c>
      <c r="S32">
        <v>0</v>
      </c>
      <c r="T32">
        <v>0</v>
      </c>
      <c r="U32">
        <v>0</v>
      </c>
      <c r="V32">
        <v>0</v>
      </c>
    </row>
    <row r="33" spans="1:22">
      <c r="A33" t="s">
        <v>235</v>
      </c>
      <c r="B33">
        <v>0</v>
      </c>
      <c r="C33">
        <v>0</v>
      </c>
      <c r="D33">
        <v>0</v>
      </c>
      <c r="E33">
        <v>0</v>
      </c>
      <c r="F33">
        <v>0</v>
      </c>
      <c r="G33">
        <v>0</v>
      </c>
      <c r="H33">
        <v>0</v>
      </c>
      <c r="I33">
        <v>1</v>
      </c>
      <c r="J33">
        <v>0</v>
      </c>
      <c r="K33">
        <v>0</v>
      </c>
      <c r="L33">
        <v>0</v>
      </c>
      <c r="M33">
        <v>0</v>
      </c>
      <c r="N33">
        <v>0</v>
      </c>
      <c r="O33">
        <v>0</v>
      </c>
      <c r="P33">
        <v>0</v>
      </c>
      <c r="Q33">
        <v>0</v>
      </c>
      <c r="R33">
        <v>0</v>
      </c>
      <c r="S33">
        <v>0</v>
      </c>
      <c r="T33">
        <v>0</v>
      </c>
      <c r="U33">
        <v>0</v>
      </c>
      <c r="V33">
        <v>0</v>
      </c>
    </row>
    <row r="34" spans="1:22">
      <c r="A34" t="s">
        <v>236</v>
      </c>
      <c r="B34">
        <v>0</v>
      </c>
      <c r="C34">
        <v>0</v>
      </c>
      <c r="D34">
        <v>0</v>
      </c>
      <c r="E34">
        <v>0</v>
      </c>
      <c r="F34">
        <v>0</v>
      </c>
      <c r="G34">
        <v>0</v>
      </c>
      <c r="H34">
        <v>0</v>
      </c>
      <c r="I34">
        <v>1</v>
      </c>
      <c r="J34">
        <v>0</v>
      </c>
      <c r="K34">
        <v>0</v>
      </c>
      <c r="L34">
        <v>0</v>
      </c>
      <c r="M34">
        <v>0</v>
      </c>
      <c r="N34">
        <v>0</v>
      </c>
      <c r="O34">
        <v>0</v>
      </c>
      <c r="P34">
        <v>0</v>
      </c>
      <c r="Q34">
        <v>1</v>
      </c>
      <c r="R34">
        <v>0</v>
      </c>
      <c r="S34">
        <v>0</v>
      </c>
      <c r="T34">
        <v>0</v>
      </c>
      <c r="U34">
        <v>0</v>
      </c>
      <c r="V34">
        <v>0</v>
      </c>
    </row>
    <row r="35" spans="1:22">
      <c r="A35" t="s">
        <v>237</v>
      </c>
      <c r="B35">
        <v>0</v>
      </c>
      <c r="C35">
        <v>0</v>
      </c>
      <c r="D35">
        <v>0</v>
      </c>
      <c r="E35">
        <v>0</v>
      </c>
      <c r="F35">
        <v>0</v>
      </c>
      <c r="G35">
        <v>0</v>
      </c>
      <c r="H35">
        <v>0</v>
      </c>
      <c r="I35">
        <v>0</v>
      </c>
      <c r="J35">
        <v>1</v>
      </c>
      <c r="K35">
        <v>0</v>
      </c>
      <c r="L35">
        <v>0</v>
      </c>
      <c r="M35">
        <v>0</v>
      </c>
      <c r="N35">
        <v>0</v>
      </c>
      <c r="O35">
        <v>0</v>
      </c>
      <c r="P35">
        <v>0</v>
      </c>
      <c r="Q35">
        <v>0</v>
      </c>
      <c r="R35">
        <v>0</v>
      </c>
      <c r="S35">
        <v>0</v>
      </c>
      <c r="T35">
        <v>0</v>
      </c>
      <c r="U35">
        <v>0</v>
      </c>
      <c r="V35">
        <v>0</v>
      </c>
    </row>
    <row r="36" spans="1:22">
      <c r="A36" t="s">
        <v>238</v>
      </c>
      <c r="B36">
        <v>0</v>
      </c>
      <c r="C36">
        <v>0</v>
      </c>
      <c r="D36">
        <v>0</v>
      </c>
      <c r="E36">
        <v>0</v>
      </c>
      <c r="F36">
        <v>0</v>
      </c>
      <c r="G36">
        <v>0</v>
      </c>
      <c r="H36">
        <v>0</v>
      </c>
      <c r="I36">
        <v>0</v>
      </c>
      <c r="J36">
        <v>1</v>
      </c>
      <c r="K36">
        <v>0</v>
      </c>
      <c r="L36">
        <v>0</v>
      </c>
      <c r="M36">
        <v>0</v>
      </c>
      <c r="N36">
        <v>0</v>
      </c>
      <c r="O36">
        <v>0</v>
      </c>
      <c r="P36">
        <v>0</v>
      </c>
      <c r="Q36">
        <v>0</v>
      </c>
      <c r="R36">
        <v>0</v>
      </c>
      <c r="S36">
        <v>0</v>
      </c>
      <c r="T36">
        <v>0</v>
      </c>
      <c r="U36">
        <v>0</v>
      </c>
      <c r="V36">
        <v>0</v>
      </c>
    </row>
    <row r="37" spans="1:22">
      <c r="A37" t="s">
        <v>239</v>
      </c>
      <c r="B37">
        <v>0</v>
      </c>
      <c r="C37">
        <v>0</v>
      </c>
      <c r="D37">
        <v>0</v>
      </c>
      <c r="E37">
        <v>0</v>
      </c>
      <c r="F37">
        <v>0</v>
      </c>
      <c r="G37">
        <v>0</v>
      </c>
      <c r="H37">
        <v>0</v>
      </c>
      <c r="I37">
        <v>0</v>
      </c>
      <c r="J37">
        <v>1</v>
      </c>
      <c r="K37">
        <v>0</v>
      </c>
      <c r="L37">
        <v>0</v>
      </c>
      <c r="M37">
        <v>0</v>
      </c>
      <c r="N37">
        <v>0</v>
      </c>
      <c r="O37">
        <v>0</v>
      </c>
      <c r="P37">
        <v>0</v>
      </c>
      <c r="Q37">
        <v>0</v>
      </c>
      <c r="R37">
        <v>0</v>
      </c>
      <c r="S37">
        <v>0</v>
      </c>
      <c r="T37">
        <v>0</v>
      </c>
      <c r="U37">
        <v>0</v>
      </c>
      <c r="V37">
        <v>0</v>
      </c>
    </row>
    <row r="38" spans="1:22">
      <c r="A38" t="s">
        <v>240</v>
      </c>
      <c r="B38">
        <v>0</v>
      </c>
      <c r="C38">
        <v>0</v>
      </c>
      <c r="D38">
        <v>0</v>
      </c>
      <c r="E38">
        <v>0</v>
      </c>
      <c r="F38">
        <v>2</v>
      </c>
      <c r="G38">
        <v>0</v>
      </c>
      <c r="H38">
        <v>0</v>
      </c>
      <c r="I38">
        <v>0</v>
      </c>
      <c r="J38">
        <v>0</v>
      </c>
      <c r="K38">
        <v>0</v>
      </c>
      <c r="L38">
        <v>0</v>
      </c>
      <c r="M38">
        <v>0</v>
      </c>
      <c r="N38">
        <v>0</v>
      </c>
      <c r="O38">
        <v>0</v>
      </c>
      <c r="P38">
        <v>0</v>
      </c>
      <c r="Q38">
        <v>0</v>
      </c>
      <c r="R38">
        <v>0</v>
      </c>
      <c r="S38">
        <v>0</v>
      </c>
      <c r="T38">
        <v>0</v>
      </c>
      <c r="U38">
        <v>0</v>
      </c>
      <c r="V38">
        <v>0</v>
      </c>
    </row>
    <row r="39" spans="1:22">
      <c r="A39" t="s">
        <v>241</v>
      </c>
      <c r="B39">
        <v>0</v>
      </c>
      <c r="C39">
        <v>731</v>
      </c>
      <c r="D39">
        <v>11162</v>
      </c>
      <c r="E39">
        <v>56647</v>
      </c>
      <c r="F39">
        <v>0</v>
      </c>
      <c r="G39">
        <v>1876</v>
      </c>
      <c r="H39">
        <v>43112</v>
      </c>
      <c r="I39">
        <v>39292</v>
      </c>
      <c r="J39">
        <v>10149</v>
      </c>
      <c r="K39">
        <v>1315</v>
      </c>
      <c r="L39">
        <v>0</v>
      </c>
      <c r="M39">
        <v>6520</v>
      </c>
      <c r="N39">
        <v>0</v>
      </c>
      <c r="O39">
        <v>0</v>
      </c>
      <c r="P39">
        <v>4835</v>
      </c>
      <c r="Q39">
        <v>356</v>
      </c>
      <c r="R39">
        <v>0</v>
      </c>
      <c r="S39">
        <v>12479</v>
      </c>
      <c r="T39">
        <v>0</v>
      </c>
      <c r="U39">
        <v>47207</v>
      </c>
      <c r="V39">
        <v>10873</v>
      </c>
    </row>
    <row r="40" spans="1:22">
      <c r="A40" t="s">
        <v>242</v>
      </c>
      <c r="B40">
        <v>0</v>
      </c>
      <c r="C40">
        <v>0</v>
      </c>
      <c r="D40">
        <v>0</v>
      </c>
      <c r="E40">
        <v>0</v>
      </c>
      <c r="F40">
        <v>0</v>
      </c>
      <c r="G40">
        <v>0</v>
      </c>
      <c r="H40">
        <v>0</v>
      </c>
      <c r="I40">
        <v>100</v>
      </c>
      <c r="J40">
        <v>0</v>
      </c>
      <c r="K40">
        <v>0</v>
      </c>
      <c r="L40">
        <v>0</v>
      </c>
      <c r="M40">
        <v>0</v>
      </c>
      <c r="N40">
        <v>0</v>
      </c>
      <c r="O40">
        <v>0</v>
      </c>
      <c r="P40">
        <v>0</v>
      </c>
      <c r="Q40">
        <v>0</v>
      </c>
      <c r="R40">
        <v>0</v>
      </c>
      <c r="S40">
        <v>0</v>
      </c>
      <c r="T40">
        <v>0</v>
      </c>
      <c r="U40">
        <v>0</v>
      </c>
      <c r="V40">
        <v>0</v>
      </c>
    </row>
    <row r="41" spans="1:22">
      <c r="A41" t="s">
        <v>243</v>
      </c>
      <c r="B41">
        <v>0</v>
      </c>
      <c r="C41">
        <v>0</v>
      </c>
      <c r="D41">
        <v>0</v>
      </c>
      <c r="E41">
        <v>0</v>
      </c>
      <c r="F41">
        <v>0</v>
      </c>
      <c r="G41">
        <v>1</v>
      </c>
      <c r="H41">
        <v>0</v>
      </c>
      <c r="I41">
        <v>1</v>
      </c>
      <c r="J41">
        <v>0</v>
      </c>
      <c r="K41">
        <v>0</v>
      </c>
      <c r="L41">
        <v>0</v>
      </c>
      <c r="M41">
        <v>0</v>
      </c>
      <c r="N41">
        <v>0</v>
      </c>
      <c r="O41">
        <v>0</v>
      </c>
      <c r="P41">
        <v>6</v>
      </c>
      <c r="Q41">
        <v>0</v>
      </c>
      <c r="R41">
        <v>0</v>
      </c>
      <c r="S41">
        <v>6</v>
      </c>
      <c r="T41">
        <v>0</v>
      </c>
      <c r="U41">
        <v>0</v>
      </c>
      <c r="V41">
        <v>0</v>
      </c>
    </row>
    <row r="42" spans="1:22">
      <c r="A42" t="s">
        <v>244</v>
      </c>
      <c r="B42">
        <v>0</v>
      </c>
      <c r="C42">
        <v>0</v>
      </c>
      <c r="D42">
        <v>0</v>
      </c>
      <c r="E42">
        <v>0</v>
      </c>
      <c r="F42">
        <v>0</v>
      </c>
      <c r="G42">
        <v>0</v>
      </c>
      <c r="H42">
        <v>0</v>
      </c>
      <c r="I42">
        <v>1</v>
      </c>
      <c r="J42">
        <v>0</v>
      </c>
      <c r="K42">
        <v>0</v>
      </c>
      <c r="L42">
        <v>0</v>
      </c>
      <c r="M42">
        <v>0</v>
      </c>
      <c r="N42">
        <v>0</v>
      </c>
      <c r="O42">
        <v>0</v>
      </c>
      <c r="P42">
        <v>0</v>
      </c>
      <c r="Q42">
        <v>0</v>
      </c>
      <c r="R42">
        <v>0</v>
      </c>
      <c r="S42">
        <v>0</v>
      </c>
      <c r="T42">
        <v>0</v>
      </c>
      <c r="U42">
        <v>0</v>
      </c>
      <c r="V42">
        <v>0</v>
      </c>
    </row>
    <row r="43" spans="1:22">
      <c r="A43" t="s">
        <v>245</v>
      </c>
      <c r="B43">
        <v>0</v>
      </c>
      <c r="C43">
        <v>0</v>
      </c>
      <c r="D43">
        <v>0</v>
      </c>
      <c r="E43">
        <v>0</v>
      </c>
      <c r="F43">
        <v>0</v>
      </c>
      <c r="G43">
        <v>0</v>
      </c>
      <c r="H43">
        <v>0</v>
      </c>
      <c r="I43">
        <v>0</v>
      </c>
      <c r="J43">
        <v>1</v>
      </c>
      <c r="K43">
        <v>0</v>
      </c>
      <c r="L43">
        <v>0</v>
      </c>
      <c r="M43">
        <v>0</v>
      </c>
      <c r="N43">
        <v>0</v>
      </c>
      <c r="O43">
        <v>0</v>
      </c>
      <c r="P43">
        <v>0</v>
      </c>
      <c r="Q43">
        <v>0</v>
      </c>
      <c r="R43">
        <v>0</v>
      </c>
      <c r="S43">
        <v>0</v>
      </c>
      <c r="T43">
        <v>0</v>
      </c>
      <c r="U43">
        <v>0</v>
      </c>
      <c r="V43">
        <v>0</v>
      </c>
    </row>
    <row r="44" spans="1:22">
      <c r="A44" t="s">
        <v>246</v>
      </c>
      <c r="B44">
        <v>0</v>
      </c>
      <c r="C44">
        <v>0</v>
      </c>
      <c r="D44">
        <v>0</v>
      </c>
      <c r="E44">
        <v>0</v>
      </c>
      <c r="F44">
        <v>0</v>
      </c>
      <c r="G44">
        <v>0</v>
      </c>
      <c r="H44">
        <v>0</v>
      </c>
      <c r="I44">
        <v>0</v>
      </c>
      <c r="J44">
        <v>0</v>
      </c>
      <c r="K44">
        <v>0</v>
      </c>
      <c r="L44">
        <v>0</v>
      </c>
      <c r="M44">
        <v>0</v>
      </c>
      <c r="N44">
        <v>0</v>
      </c>
      <c r="O44">
        <v>0</v>
      </c>
      <c r="P44">
        <v>1000</v>
      </c>
      <c r="Q44">
        <v>0</v>
      </c>
      <c r="R44">
        <v>0</v>
      </c>
      <c r="S44">
        <v>0</v>
      </c>
      <c r="T44">
        <v>0</v>
      </c>
      <c r="U44">
        <v>0</v>
      </c>
      <c r="V44">
        <v>0</v>
      </c>
    </row>
    <row r="45" spans="1:22">
      <c r="A45" t="s">
        <v>247</v>
      </c>
      <c r="B45">
        <v>0</v>
      </c>
      <c r="C45">
        <v>0</v>
      </c>
      <c r="D45">
        <v>0</v>
      </c>
      <c r="E45">
        <v>0</v>
      </c>
      <c r="F45">
        <v>0</v>
      </c>
      <c r="G45">
        <v>0</v>
      </c>
      <c r="H45">
        <v>0</v>
      </c>
      <c r="I45">
        <v>0</v>
      </c>
      <c r="J45">
        <v>0</v>
      </c>
      <c r="K45">
        <v>0</v>
      </c>
      <c r="L45">
        <v>0</v>
      </c>
      <c r="M45">
        <v>0</v>
      </c>
      <c r="N45">
        <v>0</v>
      </c>
      <c r="O45">
        <v>0</v>
      </c>
      <c r="P45">
        <v>1</v>
      </c>
      <c r="Q45">
        <v>0</v>
      </c>
      <c r="R45">
        <v>0</v>
      </c>
      <c r="S45">
        <v>0</v>
      </c>
      <c r="T45">
        <v>0</v>
      </c>
      <c r="U45">
        <v>0</v>
      </c>
      <c r="V45">
        <v>0</v>
      </c>
    </row>
    <row r="46" spans="1:22">
      <c r="A46" t="s">
        <v>58</v>
      </c>
      <c r="B46">
        <v>7070</v>
      </c>
      <c r="C46">
        <v>28478</v>
      </c>
      <c r="D46">
        <v>0</v>
      </c>
      <c r="E46">
        <v>0</v>
      </c>
      <c r="F46">
        <v>34349</v>
      </c>
      <c r="G46">
        <v>132291</v>
      </c>
      <c r="H46">
        <v>0</v>
      </c>
      <c r="I46">
        <v>131913</v>
      </c>
      <c r="J46">
        <v>0</v>
      </c>
      <c r="K46">
        <v>0</v>
      </c>
      <c r="L46">
        <v>0</v>
      </c>
      <c r="M46">
        <v>0</v>
      </c>
      <c r="N46">
        <v>0</v>
      </c>
      <c r="O46">
        <v>37757</v>
      </c>
      <c r="P46">
        <v>9778</v>
      </c>
      <c r="Q46">
        <v>0</v>
      </c>
      <c r="R46">
        <v>0</v>
      </c>
      <c r="S46">
        <v>0</v>
      </c>
      <c r="T46">
        <v>135606</v>
      </c>
      <c r="U46">
        <v>37444</v>
      </c>
      <c r="V46">
        <v>0</v>
      </c>
    </row>
    <row r="47" spans="1:22">
      <c r="A47" t="s">
        <v>248</v>
      </c>
      <c r="B47">
        <v>0</v>
      </c>
      <c r="C47">
        <v>0</v>
      </c>
      <c r="D47">
        <v>0</v>
      </c>
      <c r="E47">
        <v>0</v>
      </c>
      <c r="F47">
        <v>0</v>
      </c>
      <c r="G47">
        <v>0</v>
      </c>
      <c r="H47">
        <v>0</v>
      </c>
      <c r="I47">
        <v>0</v>
      </c>
      <c r="J47">
        <v>0</v>
      </c>
      <c r="K47">
        <v>0</v>
      </c>
      <c r="L47">
        <v>0</v>
      </c>
      <c r="M47">
        <v>0</v>
      </c>
      <c r="N47">
        <v>0</v>
      </c>
      <c r="O47">
        <v>0</v>
      </c>
      <c r="P47">
        <v>2</v>
      </c>
      <c r="Q47">
        <v>0</v>
      </c>
      <c r="R47">
        <v>0</v>
      </c>
      <c r="S47">
        <v>0</v>
      </c>
      <c r="T47">
        <v>0</v>
      </c>
      <c r="U47">
        <v>0</v>
      </c>
      <c r="V47">
        <v>0</v>
      </c>
    </row>
    <row r="48" spans="1:22">
      <c r="A48" t="s">
        <v>249</v>
      </c>
      <c r="B48">
        <v>0</v>
      </c>
      <c r="C48">
        <v>0</v>
      </c>
      <c r="D48">
        <v>0</v>
      </c>
      <c r="E48">
        <v>0</v>
      </c>
      <c r="F48">
        <v>0</v>
      </c>
      <c r="G48">
        <v>0</v>
      </c>
      <c r="H48">
        <v>0</v>
      </c>
      <c r="I48">
        <v>0</v>
      </c>
      <c r="J48">
        <v>2</v>
      </c>
      <c r="K48">
        <v>0</v>
      </c>
      <c r="L48">
        <v>0</v>
      </c>
      <c r="M48">
        <v>0</v>
      </c>
      <c r="N48">
        <v>0</v>
      </c>
      <c r="O48">
        <v>0</v>
      </c>
      <c r="P48">
        <v>0</v>
      </c>
      <c r="Q48">
        <v>0</v>
      </c>
      <c r="R48">
        <v>0</v>
      </c>
      <c r="S48">
        <v>0</v>
      </c>
      <c r="T48">
        <v>0</v>
      </c>
      <c r="U48">
        <v>0</v>
      </c>
      <c r="V48">
        <v>0</v>
      </c>
    </row>
    <row r="49" spans="1:22">
      <c r="A49" t="s">
        <v>250</v>
      </c>
      <c r="B49">
        <v>0</v>
      </c>
      <c r="C49">
        <v>0</v>
      </c>
      <c r="D49">
        <v>0</v>
      </c>
      <c r="E49">
        <v>0</v>
      </c>
      <c r="F49">
        <v>0</v>
      </c>
      <c r="G49">
        <v>0</v>
      </c>
      <c r="H49">
        <v>0</v>
      </c>
      <c r="I49">
        <v>0</v>
      </c>
      <c r="J49">
        <v>0</v>
      </c>
      <c r="K49">
        <v>0</v>
      </c>
      <c r="L49">
        <v>0</v>
      </c>
      <c r="M49">
        <v>0</v>
      </c>
      <c r="N49">
        <v>0</v>
      </c>
      <c r="O49">
        <v>0</v>
      </c>
      <c r="P49">
        <v>1</v>
      </c>
      <c r="Q49">
        <v>0</v>
      </c>
      <c r="R49">
        <v>0</v>
      </c>
      <c r="S49">
        <v>0</v>
      </c>
      <c r="T49">
        <v>0</v>
      </c>
      <c r="U49">
        <v>0</v>
      </c>
      <c r="V49">
        <v>0</v>
      </c>
    </row>
    <row r="50" spans="1:22">
      <c r="A50" t="s">
        <v>251</v>
      </c>
      <c r="B50">
        <v>0</v>
      </c>
      <c r="C50">
        <v>0</v>
      </c>
      <c r="D50">
        <v>0</v>
      </c>
      <c r="E50">
        <v>0</v>
      </c>
      <c r="F50">
        <v>0</v>
      </c>
      <c r="G50">
        <v>0</v>
      </c>
      <c r="H50">
        <v>0</v>
      </c>
      <c r="I50">
        <v>0</v>
      </c>
      <c r="J50">
        <v>0</v>
      </c>
      <c r="K50">
        <v>0</v>
      </c>
      <c r="L50">
        <v>0</v>
      </c>
      <c r="M50">
        <v>0</v>
      </c>
      <c r="N50">
        <v>0</v>
      </c>
      <c r="O50">
        <v>0</v>
      </c>
      <c r="P50">
        <v>1</v>
      </c>
      <c r="Q50">
        <v>0</v>
      </c>
      <c r="R50">
        <v>0</v>
      </c>
      <c r="S50">
        <v>0</v>
      </c>
      <c r="T50">
        <v>0</v>
      </c>
      <c r="U50">
        <v>0</v>
      </c>
      <c r="V50">
        <v>0</v>
      </c>
    </row>
    <row r="51" spans="1:22">
      <c r="A51" t="s">
        <v>252</v>
      </c>
      <c r="B51">
        <v>0</v>
      </c>
      <c r="C51">
        <v>0</v>
      </c>
      <c r="D51">
        <v>0</v>
      </c>
      <c r="E51">
        <v>0</v>
      </c>
      <c r="F51">
        <v>0</v>
      </c>
      <c r="G51">
        <v>0</v>
      </c>
      <c r="H51">
        <v>0</v>
      </c>
      <c r="I51">
        <v>2</v>
      </c>
      <c r="J51">
        <v>0</v>
      </c>
      <c r="K51">
        <v>0</v>
      </c>
      <c r="L51">
        <v>0</v>
      </c>
      <c r="M51">
        <v>0</v>
      </c>
      <c r="N51">
        <v>0</v>
      </c>
      <c r="O51">
        <v>0</v>
      </c>
      <c r="P51">
        <v>0</v>
      </c>
      <c r="Q51">
        <v>0</v>
      </c>
      <c r="R51">
        <v>0</v>
      </c>
      <c r="S51">
        <v>0</v>
      </c>
      <c r="T51">
        <v>0</v>
      </c>
      <c r="U51">
        <v>0</v>
      </c>
      <c r="V51">
        <v>0</v>
      </c>
    </row>
    <row r="52" spans="1:22">
      <c r="A52" t="s">
        <v>56</v>
      </c>
      <c r="B52">
        <v>3943</v>
      </c>
      <c r="C52">
        <v>0</v>
      </c>
      <c r="D52">
        <v>22631</v>
      </c>
      <c r="E52">
        <v>55511</v>
      </c>
      <c r="F52">
        <v>0</v>
      </c>
      <c r="G52">
        <v>5312</v>
      </c>
      <c r="H52">
        <v>36116</v>
      </c>
      <c r="I52">
        <v>4833</v>
      </c>
      <c r="J52">
        <v>59525</v>
      </c>
      <c r="K52">
        <v>3532</v>
      </c>
      <c r="L52">
        <v>16293</v>
      </c>
      <c r="M52">
        <v>0</v>
      </c>
      <c r="N52">
        <v>0</v>
      </c>
      <c r="O52">
        <v>3176</v>
      </c>
      <c r="P52">
        <v>0</v>
      </c>
      <c r="Q52">
        <v>13473</v>
      </c>
      <c r="R52">
        <v>3861</v>
      </c>
      <c r="S52">
        <v>65555</v>
      </c>
      <c r="T52">
        <v>0</v>
      </c>
      <c r="U52">
        <v>50718</v>
      </c>
      <c r="V52">
        <v>8592</v>
      </c>
    </row>
    <row r="53" spans="1:22">
      <c r="A53" t="s">
        <v>253</v>
      </c>
      <c r="B53">
        <v>0</v>
      </c>
      <c r="C53">
        <v>0</v>
      </c>
      <c r="D53">
        <v>0</v>
      </c>
      <c r="E53">
        <v>0</v>
      </c>
      <c r="F53">
        <v>0</v>
      </c>
      <c r="G53">
        <v>0</v>
      </c>
      <c r="H53">
        <v>0</v>
      </c>
      <c r="I53">
        <v>0</v>
      </c>
      <c r="J53">
        <v>0</v>
      </c>
      <c r="K53">
        <v>0</v>
      </c>
      <c r="L53">
        <v>0</v>
      </c>
      <c r="M53">
        <v>0</v>
      </c>
      <c r="N53">
        <v>0</v>
      </c>
      <c r="O53">
        <v>0</v>
      </c>
      <c r="P53">
        <v>1</v>
      </c>
      <c r="Q53">
        <v>0</v>
      </c>
      <c r="R53">
        <v>0</v>
      </c>
      <c r="S53">
        <v>0</v>
      </c>
      <c r="T53">
        <v>0</v>
      </c>
      <c r="U53">
        <v>0</v>
      </c>
      <c r="V53">
        <v>0</v>
      </c>
    </row>
    <row r="54" spans="1:22">
      <c r="A54" t="s">
        <v>254</v>
      </c>
      <c r="B54">
        <v>0</v>
      </c>
      <c r="C54">
        <v>29796</v>
      </c>
      <c r="D54">
        <v>23441</v>
      </c>
      <c r="E54">
        <v>32470</v>
      </c>
      <c r="F54">
        <v>0</v>
      </c>
      <c r="G54">
        <v>0</v>
      </c>
      <c r="H54">
        <v>5470</v>
      </c>
      <c r="I54">
        <v>0</v>
      </c>
      <c r="J54">
        <v>21565</v>
      </c>
      <c r="K54">
        <v>4882</v>
      </c>
      <c r="L54">
        <v>0</v>
      </c>
      <c r="M54">
        <v>0</v>
      </c>
      <c r="N54">
        <v>2121</v>
      </c>
      <c r="O54">
        <v>0</v>
      </c>
      <c r="P54">
        <v>39877</v>
      </c>
      <c r="Q54">
        <v>8106</v>
      </c>
      <c r="R54">
        <v>27598</v>
      </c>
      <c r="S54">
        <v>40785</v>
      </c>
      <c r="T54">
        <v>64721</v>
      </c>
      <c r="U54">
        <v>50805</v>
      </c>
      <c r="V54">
        <v>33327</v>
      </c>
    </row>
    <row r="55" spans="1:22">
      <c r="A55" t="s">
        <v>255</v>
      </c>
      <c r="B55">
        <v>0</v>
      </c>
      <c r="C55">
        <v>0</v>
      </c>
      <c r="D55">
        <v>0</v>
      </c>
      <c r="E55">
        <v>0</v>
      </c>
      <c r="F55">
        <v>0</v>
      </c>
      <c r="G55">
        <v>4</v>
      </c>
      <c r="H55">
        <v>0</v>
      </c>
      <c r="I55">
        <v>2</v>
      </c>
      <c r="J55">
        <v>0</v>
      </c>
      <c r="K55">
        <v>0</v>
      </c>
      <c r="L55">
        <v>0</v>
      </c>
      <c r="M55">
        <v>0</v>
      </c>
      <c r="N55">
        <v>0</v>
      </c>
      <c r="O55">
        <v>0</v>
      </c>
      <c r="P55">
        <v>1</v>
      </c>
      <c r="Q55">
        <v>0</v>
      </c>
      <c r="R55">
        <v>0</v>
      </c>
      <c r="S55">
        <v>0</v>
      </c>
      <c r="T55">
        <v>0</v>
      </c>
      <c r="U55">
        <v>0</v>
      </c>
      <c r="V55">
        <v>0</v>
      </c>
    </row>
    <row r="56" spans="1:22">
      <c r="A56" t="s">
        <v>256</v>
      </c>
      <c r="B56">
        <v>0</v>
      </c>
      <c r="C56">
        <v>0</v>
      </c>
      <c r="D56">
        <v>0</v>
      </c>
      <c r="E56">
        <v>0</v>
      </c>
      <c r="F56">
        <v>0</v>
      </c>
      <c r="G56">
        <v>0</v>
      </c>
      <c r="H56">
        <v>0</v>
      </c>
      <c r="I56">
        <v>0</v>
      </c>
      <c r="J56">
        <v>0</v>
      </c>
      <c r="K56">
        <v>0</v>
      </c>
      <c r="L56">
        <v>0</v>
      </c>
      <c r="M56">
        <v>0</v>
      </c>
      <c r="N56">
        <v>0</v>
      </c>
      <c r="O56">
        <v>0</v>
      </c>
      <c r="P56">
        <v>1</v>
      </c>
      <c r="Q56">
        <v>0</v>
      </c>
      <c r="R56">
        <v>0</v>
      </c>
      <c r="S56">
        <v>0</v>
      </c>
      <c r="T56">
        <v>0</v>
      </c>
      <c r="U56">
        <v>0</v>
      </c>
      <c r="V56">
        <v>0</v>
      </c>
    </row>
    <row r="57" spans="1:22">
      <c r="A57" t="s">
        <v>257</v>
      </c>
      <c r="B57">
        <v>214411</v>
      </c>
      <c r="C57">
        <v>0</v>
      </c>
      <c r="D57">
        <v>0</v>
      </c>
      <c r="E57">
        <v>43153</v>
      </c>
      <c r="F57">
        <v>0</v>
      </c>
      <c r="G57">
        <v>2420</v>
      </c>
      <c r="H57">
        <v>43153</v>
      </c>
      <c r="I57">
        <v>47774</v>
      </c>
      <c r="J57">
        <v>24486</v>
      </c>
      <c r="K57">
        <v>0</v>
      </c>
      <c r="L57">
        <v>0</v>
      </c>
      <c r="M57">
        <v>24486</v>
      </c>
      <c r="N57">
        <v>0</v>
      </c>
      <c r="O57">
        <v>0</v>
      </c>
      <c r="P57">
        <v>0</v>
      </c>
      <c r="Q57">
        <v>0</v>
      </c>
      <c r="R57">
        <v>0</v>
      </c>
      <c r="S57">
        <v>24486</v>
      </c>
      <c r="T57">
        <v>52660</v>
      </c>
      <c r="U57">
        <v>184187</v>
      </c>
      <c r="V57">
        <v>0</v>
      </c>
    </row>
    <row r="58" spans="1:22">
      <c r="A58" t="s">
        <v>258</v>
      </c>
      <c r="B58">
        <v>0</v>
      </c>
      <c r="C58">
        <v>0</v>
      </c>
      <c r="D58">
        <v>0</v>
      </c>
      <c r="E58">
        <v>0</v>
      </c>
      <c r="F58">
        <v>0</v>
      </c>
      <c r="G58">
        <v>0</v>
      </c>
      <c r="H58">
        <v>0</v>
      </c>
      <c r="I58">
        <v>0</v>
      </c>
      <c r="J58">
        <v>0</v>
      </c>
      <c r="K58">
        <v>0</v>
      </c>
      <c r="L58">
        <v>0</v>
      </c>
      <c r="M58">
        <v>0</v>
      </c>
      <c r="N58">
        <v>0</v>
      </c>
      <c r="O58">
        <v>0</v>
      </c>
      <c r="P58">
        <v>1</v>
      </c>
      <c r="Q58">
        <v>0</v>
      </c>
      <c r="R58">
        <v>0</v>
      </c>
      <c r="S58">
        <v>0</v>
      </c>
      <c r="T58">
        <v>0</v>
      </c>
      <c r="U58">
        <v>0</v>
      </c>
      <c r="V58">
        <v>0</v>
      </c>
    </row>
    <row r="59" spans="1:22">
      <c r="A59" t="s">
        <v>259</v>
      </c>
      <c r="B59">
        <v>0</v>
      </c>
      <c r="C59">
        <v>0</v>
      </c>
      <c r="D59">
        <v>0</v>
      </c>
      <c r="E59">
        <v>0</v>
      </c>
      <c r="F59">
        <v>0</v>
      </c>
      <c r="G59">
        <v>0</v>
      </c>
      <c r="H59">
        <v>0</v>
      </c>
      <c r="I59">
        <v>0</v>
      </c>
      <c r="J59">
        <v>0</v>
      </c>
      <c r="K59">
        <v>0</v>
      </c>
      <c r="L59">
        <v>0</v>
      </c>
      <c r="M59">
        <v>0</v>
      </c>
      <c r="N59">
        <v>0</v>
      </c>
      <c r="O59">
        <v>0</v>
      </c>
      <c r="P59">
        <v>1</v>
      </c>
      <c r="Q59">
        <v>0</v>
      </c>
      <c r="R59">
        <v>0</v>
      </c>
      <c r="S59">
        <v>0</v>
      </c>
      <c r="T59">
        <v>0</v>
      </c>
      <c r="U59">
        <v>0</v>
      </c>
      <c r="V59">
        <v>0</v>
      </c>
    </row>
    <row r="60" spans="1:22">
      <c r="A60" t="s">
        <v>260</v>
      </c>
      <c r="B60">
        <v>0</v>
      </c>
      <c r="C60">
        <v>0</v>
      </c>
      <c r="D60">
        <v>0</v>
      </c>
      <c r="E60">
        <v>0</v>
      </c>
      <c r="F60">
        <v>0</v>
      </c>
      <c r="G60">
        <v>0</v>
      </c>
      <c r="H60">
        <v>0</v>
      </c>
      <c r="I60">
        <v>0</v>
      </c>
      <c r="J60">
        <v>0</v>
      </c>
      <c r="K60">
        <v>0</v>
      </c>
      <c r="L60">
        <v>0</v>
      </c>
      <c r="M60">
        <v>0</v>
      </c>
      <c r="N60">
        <v>0</v>
      </c>
      <c r="O60">
        <v>0</v>
      </c>
      <c r="P60">
        <v>1</v>
      </c>
      <c r="Q60">
        <v>0</v>
      </c>
      <c r="R60">
        <v>0</v>
      </c>
      <c r="S60">
        <v>0</v>
      </c>
      <c r="T60">
        <v>0</v>
      </c>
      <c r="U60">
        <v>0</v>
      </c>
      <c r="V60">
        <v>0</v>
      </c>
    </row>
    <row r="61" spans="1:22">
      <c r="A61" t="s">
        <v>261</v>
      </c>
      <c r="B61">
        <v>0</v>
      </c>
      <c r="C61">
        <v>0</v>
      </c>
      <c r="D61">
        <v>0</v>
      </c>
      <c r="E61">
        <v>0</v>
      </c>
      <c r="F61">
        <v>0</v>
      </c>
      <c r="G61">
        <v>0</v>
      </c>
      <c r="H61">
        <v>0</v>
      </c>
      <c r="I61">
        <v>0</v>
      </c>
      <c r="J61">
        <v>0</v>
      </c>
      <c r="K61">
        <v>0</v>
      </c>
      <c r="L61">
        <v>0</v>
      </c>
      <c r="M61">
        <v>0</v>
      </c>
      <c r="N61">
        <v>1</v>
      </c>
      <c r="O61">
        <v>0</v>
      </c>
      <c r="P61">
        <v>0</v>
      </c>
      <c r="Q61">
        <v>0</v>
      </c>
      <c r="R61">
        <v>0</v>
      </c>
      <c r="S61">
        <v>0</v>
      </c>
      <c r="T61">
        <v>0</v>
      </c>
      <c r="U61">
        <v>0</v>
      </c>
      <c r="V61">
        <v>0</v>
      </c>
    </row>
    <row r="62" spans="1:22">
      <c r="A62" t="s">
        <v>262</v>
      </c>
      <c r="B62">
        <v>0</v>
      </c>
      <c r="C62">
        <v>0</v>
      </c>
      <c r="D62">
        <v>0</v>
      </c>
      <c r="E62">
        <v>0</v>
      </c>
      <c r="F62">
        <v>0</v>
      </c>
      <c r="G62">
        <v>0</v>
      </c>
      <c r="H62">
        <v>0</v>
      </c>
      <c r="I62">
        <v>0</v>
      </c>
      <c r="J62">
        <v>0</v>
      </c>
      <c r="K62">
        <v>0</v>
      </c>
      <c r="L62">
        <v>0</v>
      </c>
      <c r="M62">
        <v>0</v>
      </c>
      <c r="N62">
        <v>0</v>
      </c>
      <c r="O62">
        <v>0</v>
      </c>
      <c r="P62">
        <v>1</v>
      </c>
      <c r="Q62">
        <v>1</v>
      </c>
      <c r="R62">
        <v>0</v>
      </c>
      <c r="S62">
        <v>0</v>
      </c>
      <c r="T62">
        <v>0</v>
      </c>
      <c r="U62">
        <v>0</v>
      </c>
      <c r="V62">
        <v>0</v>
      </c>
    </row>
    <row r="63" spans="1:22">
      <c r="A63" t="s">
        <v>263</v>
      </c>
      <c r="B63">
        <v>0</v>
      </c>
      <c r="C63">
        <v>0</v>
      </c>
      <c r="D63">
        <v>0</v>
      </c>
      <c r="E63">
        <v>0</v>
      </c>
      <c r="F63">
        <v>0</v>
      </c>
      <c r="G63">
        <v>0</v>
      </c>
      <c r="H63">
        <v>0</v>
      </c>
      <c r="I63">
        <v>0</v>
      </c>
      <c r="J63">
        <v>1</v>
      </c>
      <c r="K63">
        <v>0</v>
      </c>
      <c r="L63">
        <v>0</v>
      </c>
      <c r="M63">
        <v>0</v>
      </c>
      <c r="N63">
        <v>0</v>
      </c>
      <c r="O63">
        <v>0</v>
      </c>
      <c r="P63">
        <v>0</v>
      </c>
      <c r="Q63">
        <v>0</v>
      </c>
      <c r="R63">
        <v>0</v>
      </c>
      <c r="S63">
        <v>0</v>
      </c>
      <c r="T63">
        <v>0</v>
      </c>
      <c r="U63">
        <v>0</v>
      </c>
      <c r="V63">
        <v>0</v>
      </c>
    </row>
    <row r="64" spans="1:22">
      <c r="A64" t="s">
        <v>264</v>
      </c>
      <c r="B64">
        <v>0</v>
      </c>
      <c r="C64">
        <v>0</v>
      </c>
      <c r="D64">
        <v>0</v>
      </c>
      <c r="E64">
        <v>0</v>
      </c>
      <c r="F64">
        <v>3</v>
      </c>
      <c r="G64">
        <v>3</v>
      </c>
      <c r="H64">
        <v>0</v>
      </c>
      <c r="I64">
        <v>0</v>
      </c>
      <c r="J64">
        <v>0</v>
      </c>
      <c r="K64">
        <v>0</v>
      </c>
      <c r="L64">
        <v>0</v>
      </c>
      <c r="M64">
        <v>0</v>
      </c>
      <c r="N64">
        <v>0</v>
      </c>
      <c r="O64">
        <v>0</v>
      </c>
      <c r="P64">
        <v>0</v>
      </c>
      <c r="Q64">
        <v>0</v>
      </c>
      <c r="R64">
        <v>0</v>
      </c>
      <c r="S64">
        <v>0</v>
      </c>
      <c r="T64">
        <v>0</v>
      </c>
      <c r="U64">
        <v>0</v>
      </c>
      <c r="V64">
        <v>1</v>
      </c>
    </row>
    <row r="65" spans="1:22">
      <c r="A65" t="s">
        <v>265</v>
      </c>
      <c r="B65">
        <v>0</v>
      </c>
      <c r="C65">
        <v>0</v>
      </c>
      <c r="D65">
        <v>0</v>
      </c>
      <c r="E65">
        <v>0</v>
      </c>
      <c r="F65">
        <v>0</v>
      </c>
      <c r="G65">
        <v>0</v>
      </c>
      <c r="H65">
        <v>0</v>
      </c>
      <c r="I65">
        <v>0</v>
      </c>
      <c r="J65">
        <v>0</v>
      </c>
      <c r="K65">
        <v>0</v>
      </c>
      <c r="L65">
        <v>0</v>
      </c>
      <c r="M65">
        <v>0</v>
      </c>
      <c r="N65">
        <v>0</v>
      </c>
      <c r="O65">
        <v>0</v>
      </c>
      <c r="P65">
        <v>0</v>
      </c>
      <c r="Q65">
        <v>1</v>
      </c>
      <c r="R65">
        <v>0</v>
      </c>
      <c r="S65">
        <v>0</v>
      </c>
      <c r="T65">
        <v>0</v>
      </c>
      <c r="U65">
        <v>0</v>
      </c>
      <c r="V65">
        <v>0</v>
      </c>
    </row>
    <row r="66" spans="1:22">
      <c r="A66" t="s">
        <v>266</v>
      </c>
      <c r="B66">
        <v>0</v>
      </c>
      <c r="C66">
        <v>0</v>
      </c>
      <c r="D66">
        <v>0</v>
      </c>
      <c r="E66">
        <v>0</v>
      </c>
      <c r="F66">
        <v>0</v>
      </c>
      <c r="G66">
        <v>0</v>
      </c>
      <c r="H66">
        <v>0</v>
      </c>
      <c r="I66">
        <v>0</v>
      </c>
      <c r="J66">
        <v>1</v>
      </c>
      <c r="K66">
        <v>0</v>
      </c>
      <c r="L66">
        <v>0</v>
      </c>
      <c r="M66">
        <v>0</v>
      </c>
      <c r="N66">
        <v>0</v>
      </c>
      <c r="O66">
        <v>0</v>
      </c>
      <c r="P66">
        <v>0</v>
      </c>
      <c r="Q66">
        <v>0</v>
      </c>
      <c r="R66">
        <v>0</v>
      </c>
      <c r="S66">
        <v>0</v>
      </c>
      <c r="T66">
        <v>0</v>
      </c>
      <c r="U66">
        <v>0</v>
      </c>
      <c r="V66">
        <v>0</v>
      </c>
    </row>
    <row r="67" spans="1:22">
      <c r="A67" t="s">
        <v>55</v>
      </c>
      <c r="B67">
        <v>0</v>
      </c>
      <c r="C67">
        <v>0</v>
      </c>
      <c r="D67">
        <v>0</v>
      </c>
      <c r="E67">
        <v>0</v>
      </c>
      <c r="F67">
        <v>0</v>
      </c>
      <c r="G67">
        <v>0</v>
      </c>
      <c r="H67">
        <v>0</v>
      </c>
      <c r="I67">
        <v>131822</v>
      </c>
      <c r="J67">
        <v>0</v>
      </c>
      <c r="K67">
        <v>0</v>
      </c>
      <c r="L67">
        <v>2109</v>
      </c>
      <c r="M67">
        <v>0</v>
      </c>
      <c r="N67">
        <v>0</v>
      </c>
      <c r="O67">
        <v>0</v>
      </c>
      <c r="P67">
        <v>4140</v>
      </c>
      <c r="Q67">
        <v>0</v>
      </c>
      <c r="R67">
        <v>0</v>
      </c>
      <c r="S67">
        <v>0</v>
      </c>
      <c r="T67">
        <v>0</v>
      </c>
      <c r="U67">
        <v>78253</v>
      </c>
      <c r="V67">
        <v>0</v>
      </c>
    </row>
    <row r="68" spans="1:22">
      <c r="A68" t="s">
        <v>267</v>
      </c>
      <c r="B68">
        <v>0</v>
      </c>
      <c r="C68">
        <v>0</v>
      </c>
      <c r="D68">
        <v>0</v>
      </c>
      <c r="E68">
        <v>0</v>
      </c>
      <c r="F68">
        <v>0</v>
      </c>
      <c r="G68">
        <v>0</v>
      </c>
      <c r="H68">
        <v>0</v>
      </c>
      <c r="I68">
        <v>0</v>
      </c>
      <c r="J68">
        <v>0</v>
      </c>
      <c r="K68">
        <v>0</v>
      </c>
      <c r="L68">
        <v>0</v>
      </c>
      <c r="M68">
        <v>0</v>
      </c>
      <c r="N68">
        <v>0</v>
      </c>
      <c r="O68">
        <v>0</v>
      </c>
      <c r="P68">
        <v>0</v>
      </c>
      <c r="Q68">
        <v>100</v>
      </c>
      <c r="R68">
        <v>0</v>
      </c>
      <c r="S68">
        <v>0</v>
      </c>
      <c r="T68">
        <v>0</v>
      </c>
      <c r="U68">
        <v>0</v>
      </c>
      <c r="V68">
        <v>0</v>
      </c>
    </row>
    <row r="69" spans="1:22">
      <c r="A69" t="s">
        <v>268</v>
      </c>
      <c r="B69">
        <v>0</v>
      </c>
      <c r="C69">
        <v>0</v>
      </c>
      <c r="D69">
        <v>0</v>
      </c>
      <c r="E69">
        <v>0</v>
      </c>
      <c r="F69">
        <v>0</v>
      </c>
      <c r="G69">
        <v>0</v>
      </c>
      <c r="H69">
        <v>0</v>
      </c>
      <c r="I69">
        <v>0</v>
      </c>
      <c r="J69">
        <v>1</v>
      </c>
      <c r="K69">
        <v>0</v>
      </c>
      <c r="L69">
        <v>0</v>
      </c>
      <c r="M69">
        <v>0</v>
      </c>
      <c r="N69">
        <v>0</v>
      </c>
      <c r="O69">
        <v>0</v>
      </c>
      <c r="P69">
        <v>1</v>
      </c>
      <c r="Q69">
        <v>0</v>
      </c>
      <c r="R69">
        <v>0</v>
      </c>
      <c r="S69">
        <v>0</v>
      </c>
      <c r="T69">
        <v>0</v>
      </c>
      <c r="U69">
        <v>0</v>
      </c>
      <c r="V69">
        <v>0</v>
      </c>
    </row>
    <row r="70" spans="1:22">
      <c r="A70" t="s">
        <v>269</v>
      </c>
      <c r="B70">
        <v>0</v>
      </c>
      <c r="C70">
        <v>0</v>
      </c>
      <c r="D70">
        <v>0</v>
      </c>
      <c r="E70">
        <v>0</v>
      </c>
      <c r="F70">
        <v>0</v>
      </c>
      <c r="G70">
        <v>0</v>
      </c>
      <c r="H70">
        <v>0</v>
      </c>
      <c r="I70">
        <v>1</v>
      </c>
      <c r="J70">
        <v>0</v>
      </c>
      <c r="K70">
        <v>0</v>
      </c>
      <c r="L70">
        <v>0</v>
      </c>
      <c r="M70">
        <v>0</v>
      </c>
      <c r="N70">
        <v>0</v>
      </c>
      <c r="O70">
        <v>0</v>
      </c>
      <c r="P70">
        <v>0</v>
      </c>
      <c r="Q70">
        <v>0</v>
      </c>
      <c r="R70">
        <v>0</v>
      </c>
      <c r="S70">
        <v>0</v>
      </c>
      <c r="T70">
        <v>0</v>
      </c>
      <c r="U70">
        <v>0</v>
      </c>
      <c r="V70">
        <v>0</v>
      </c>
    </row>
    <row r="71" spans="1:22">
      <c r="A71" t="s">
        <v>54</v>
      </c>
      <c r="B71">
        <v>0</v>
      </c>
      <c r="C71">
        <v>0</v>
      </c>
      <c r="D71">
        <v>0</v>
      </c>
      <c r="E71">
        <v>0</v>
      </c>
      <c r="F71">
        <v>0</v>
      </c>
      <c r="G71">
        <v>246954</v>
      </c>
      <c r="H71">
        <v>0</v>
      </c>
      <c r="I71">
        <v>137893</v>
      </c>
      <c r="J71">
        <v>0</v>
      </c>
      <c r="K71">
        <v>0</v>
      </c>
      <c r="L71">
        <v>0</v>
      </c>
      <c r="M71">
        <v>0</v>
      </c>
      <c r="N71">
        <v>0</v>
      </c>
      <c r="O71">
        <v>0</v>
      </c>
      <c r="P71">
        <v>0</v>
      </c>
      <c r="Q71">
        <v>0</v>
      </c>
      <c r="R71">
        <v>0</v>
      </c>
      <c r="S71">
        <v>0</v>
      </c>
      <c r="T71">
        <v>0</v>
      </c>
      <c r="U71">
        <v>432679</v>
      </c>
      <c r="V71">
        <v>0</v>
      </c>
    </row>
    <row r="72" spans="1:22">
      <c r="A72" t="s">
        <v>270</v>
      </c>
      <c r="B72">
        <v>0</v>
      </c>
      <c r="C72">
        <v>0</v>
      </c>
      <c r="D72">
        <v>0</v>
      </c>
      <c r="E72">
        <v>0</v>
      </c>
      <c r="F72">
        <v>0</v>
      </c>
      <c r="G72">
        <v>0</v>
      </c>
      <c r="H72">
        <v>0</v>
      </c>
      <c r="I72">
        <v>100</v>
      </c>
      <c r="J72">
        <v>0</v>
      </c>
      <c r="K72">
        <v>0</v>
      </c>
      <c r="L72">
        <v>0</v>
      </c>
      <c r="M72">
        <v>0</v>
      </c>
      <c r="N72">
        <v>0</v>
      </c>
      <c r="O72">
        <v>0</v>
      </c>
      <c r="P72">
        <v>0</v>
      </c>
      <c r="Q72">
        <v>0</v>
      </c>
      <c r="R72">
        <v>0</v>
      </c>
      <c r="S72">
        <v>0</v>
      </c>
      <c r="T72">
        <v>0</v>
      </c>
      <c r="U72">
        <v>0</v>
      </c>
      <c r="V72">
        <v>0</v>
      </c>
    </row>
    <row r="73" spans="1:22">
      <c r="A73" t="s">
        <v>203</v>
      </c>
      <c r="B73">
        <v>14262</v>
      </c>
      <c r="C73">
        <v>0</v>
      </c>
      <c r="D73">
        <v>171704</v>
      </c>
      <c r="E73">
        <v>455571</v>
      </c>
      <c r="F73">
        <v>0</v>
      </c>
      <c r="G73">
        <v>120972</v>
      </c>
      <c r="H73">
        <v>246776</v>
      </c>
      <c r="I73">
        <v>159008</v>
      </c>
      <c r="J73">
        <v>285940</v>
      </c>
      <c r="K73">
        <v>125442</v>
      </c>
      <c r="L73">
        <v>37254</v>
      </c>
      <c r="M73">
        <v>71461</v>
      </c>
      <c r="N73">
        <v>20720</v>
      </c>
      <c r="O73">
        <v>0</v>
      </c>
      <c r="P73">
        <v>0</v>
      </c>
      <c r="Q73">
        <v>21210</v>
      </c>
      <c r="R73">
        <v>76177</v>
      </c>
      <c r="S73">
        <v>152032</v>
      </c>
      <c r="T73">
        <v>0</v>
      </c>
      <c r="U73">
        <v>889668</v>
      </c>
      <c r="V73">
        <v>110751</v>
      </c>
    </row>
    <row r="74" spans="1:22">
      <c r="A74" t="s">
        <v>271</v>
      </c>
      <c r="B74">
        <v>0</v>
      </c>
      <c r="C74">
        <v>0</v>
      </c>
      <c r="D74">
        <v>0</v>
      </c>
      <c r="E74">
        <v>0</v>
      </c>
      <c r="F74">
        <v>0</v>
      </c>
      <c r="G74">
        <v>0</v>
      </c>
      <c r="H74">
        <v>0</v>
      </c>
      <c r="I74">
        <v>0</v>
      </c>
      <c r="J74">
        <v>0</v>
      </c>
      <c r="K74">
        <v>0</v>
      </c>
      <c r="L74">
        <v>0</v>
      </c>
      <c r="M74">
        <v>0</v>
      </c>
      <c r="N74">
        <v>0</v>
      </c>
      <c r="O74">
        <v>0</v>
      </c>
      <c r="P74">
        <v>0</v>
      </c>
      <c r="Q74">
        <v>0</v>
      </c>
      <c r="R74">
        <v>0</v>
      </c>
      <c r="S74">
        <v>0</v>
      </c>
      <c r="T74">
        <v>0</v>
      </c>
      <c r="U74">
        <v>46203</v>
      </c>
      <c r="V74">
        <v>0</v>
      </c>
    </row>
    <row r="75" spans="1:22">
      <c r="A75" t="s">
        <v>272</v>
      </c>
      <c r="B75">
        <v>0</v>
      </c>
      <c r="C75">
        <v>0</v>
      </c>
      <c r="D75">
        <v>0</v>
      </c>
      <c r="E75">
        <v>0</v>
      </c>
      <c r="F75">
        <v>0</v>
      </c>
      <c r="G75">
        <v>0</v>
      </c>
      <c r="H75">
        <v>0</v>
      </c>
      <c r="I75">
        <v>0</v>
      </c>
      <c r="J75">
        <v>0</v>
      </c>
      <c r="K75">
        <v>0</v>
      </c>
      <c r="L75">
        <v>0</v>
      </c>
      <c r="M75">
        <v>0</v>
      </c>
      <c r="N75">
        <v>0</v>
      </c>
      <c r="O75">
        <v>0</v>
      </c>
      <c r="P75">
        <v>2</v>
      </c>
      <c r="Q75">
        <v>0</v>
      </c>
      <c r="R75">
        <v>0</v>
      </c>
      <c r="S75">
        <v>0</v>
      </c>
      <c r="T75">
        <v>0</v>
      </c>
      <c r="U75">
        <v>0</v>
      </c>
      <c r="V75">
        <v>0</v>
      </c>
    </row>
    <row r="76" spans="1:22">
      <c r="A76" t="s">
        <v>273</v>
      </c>
      <c r="B76">
        <v>0</v>
      </c>
      <c r="C76">
        <v>0</v>
      </c>
      <c r="D76">
        <v>0</v>
      </c>
      <c r="E76">
        <v>0</v>
      </c>
      <c r="F76">
        <v>0</v>
      </c>
      <c r="G76">
        <v>0</v>
      </c>
      <c r="H76">
        <v>0</v>
      </c>
      <c r="I76">
        <v>0</v>
      </c>
      <c r="J76">
        <v>1</v>
      </c>
      <c r="K76">
        <v>0</v>
      </c>
      <c r="L76">
        <v>0</v>
      </c>
      <c r="M76">
        <v>0</v>
      </c>
      <c r="N76">
        <v>0</v>
      </c>
      <c r="O76">
        <v>0</v>
      </c>
      <c r="P76">
        <v>0</v>
      </c>
      <c r="Q76">
        <v>0</v>
      </c>
      <c r="R76">
        <v>0</v>
      </c>
      <c r="S76">
        <v>0</v>
      </c>
      <c r="T76">
        <v>0</v>
      </c>
      <c r="U76">
        <v>0</v>
      </c>
      <c r="V76">
        <v>0</v>
      </c>
    </row>
    <row r="77" spans="1:22">
      <c r="A77" t="s">
        <v>274</v>
      </c>
      <c r="B77">
        <v>0</v>
      </c>
      <c r="C77">
        <v>0</v>
      </c>
      <c r="D77">
        <v>0</v>
      </c>
      <c r="E77">
        <v>0</v>
      </c>
      <c r="F77">
        <v>0</v>
      </c>
      <c r="G77">
        <v>6</v>
      </c>
      <c r="H77">
        <v>0</v>
      </c>
      <c r="I77">
        <v>3</v>
      </c>
      <c r="J77">
        <v>0</v>
      </c>
      <c r="K77">
        <v>0</v>
      </c>
      <c r="L77">
        <v>0</v>
      </c>
      <c r="M77">
        <v>0</v>
      </c>
      <c r="N77">
        <v>0</v>
      </c>
      <c r="O77">
        <v>0</v>
      </c>
      <c r="P77">
        <v>14</v>
      </c>
      <c r="Q77">
        <v>0</v>
      </c>
      <c r="R77">
        <v>0</v>
      </c>
      <c r="S77">
        <v>0</v>
      </c>
      <c r="T77">
        <v>0</v>
      </c>
      <c r="U77">
        <v>0</v>
      </c>
      <c r="V77">
        <v>0</v>
      </c>
    </row>
    <row r="78" spans="1:22">
      <c r="A78" t="s">
        <v>53</v>
      </c>
      <c r="B78">
        <v>245159</v>
      </c>
      <c r="C78">
        <v>0</v>
      </c>
      <c r="D78">
        <v>3195</v>
      </c>
      <c r="E78">
        <v>317645</v>
      </c>
      <c r="F78">
        <v>0</v>
      </c>
      <c r="G78">
        <v>0</v>
      </c>
      <c r="H78">
        <v>478488</v>
      </c>
      <c r="I78">
        <v>72117</v>
      </c>
      <c r="J78">
        <v>403368</v>
      </c>
      <c r="K78">
        <v>90470</v>
      </c>
      <c r="L78">
        <v>0</v>
      </c>
      <c r="M78">
        <v>462745</v>
      </c>
      <c r="N78">
        <v>64453</v>
      </c>
      <c r="O78">
        <v>0</v>
      </c>
      <c r="P78">
        <v>0</v>
      </c>
      <c r="Q78">
        <v>0</v>
      </c>
      <c r="R78">
        <v>351787</v>
      </c>
      <c r="S78">
        <v>411864</v>
      </c>
      <c r="T78">
        <v>202980</v>
      </c>
      <c r="U78">
        <v>962848</v>
      </c>
      <c r="V78">
        <v>0</v>
      </c>
    </row>
    <row r="79" spans="1:22">
      <c r="A79" t="s">
        <v>275</v>
      </c>
      <c r="B79">
        <v>0</v>
      </c>
      <c r="C79">
        <v>0</v>
      </c>
      <c r="D79">
        <v>0</v>
      </c>
      <c r="E79">
        <v>0</v>
      </c>
      <c r="F79">
        <v>0</v>
      </c>
      <c r="G79">
        <v>0</v>
      </c>
      <c r="H79">
        <v>0</v>
      </c>
      <c r="I79">
        <v>0</v>
      </c>
      <c r="J79">
        <v>0</v>
      </c>
      <c r="K79">
        <v>0</v>
      </c>
      <c r="L79">
        <v>0</v>
      </c>
      <c r="M79">
        <v>0</v>
      </c>
      <c r="N79">
        <v>0</v>
      </c>
      <c r="O79">
        <v>0</v>
      </c>
      <c r="P79">
        <v>0</v>
      </c>
      <c r="Q79">
        <v>0</v>
      </c>
      <c r="R79">
        <v>0</v>
      </c>
      <c r="S79">
        <v>0</v>
      </c>
      <c r="T79">
        <v>3</v>
      </c>
      <c r="U79">
        <v>0</v>
      </c>
      <c r="V79">
        <v>0</v>
      </c>
    </row>
    <row r="80" spans="1:22">
      <c r="A80" t="s">
        <v>276</v>
      </c>
      <c r="B80">
        <v>0</v>
      </c>
      <c r="C80">
        <v>0</v>
      </c>
      <c r="D80">
        <v>0</v>
      </c>
      <c r="E80">
        <v>0</v>
      </c>
      <c r="F80">
        <v>0</v>
      </c>
      <c r="G80">
        <v>0</v>
      </c>
      <c r="H80">
        <v>0</v>
      </c>
      <c r="I80">
        <v>1</v>
      </c>
      <c r="J80">
        <v>0</v>
      </c>
      <c r="K80">
        <v>0</v>
      </c>
      <c r="L80">
        <v>0</v>
      </c>
      <c r="M80">
        <v>0</v>
      </c>
      <c r="N80">
        <v>0</v>
      </c>
      <c r="O80">
        <v>0</v>
      </c>
      <c r="P80">
        <v>0</v>
      </c>
      <c r="Q80">
        <v>0</v>
      </c>
      <c r="R80">
        <v>0</v>
      </c>
      <c r="S80">
        <v>0</v>
      </c>
      <c r="T80">
        <v>0</v>
      </c>
      <c r="U80">
        <v>0</v>
      </c>
      <c r="V80">
        <v>0</v>
      </c>
    </row>
    <row r="81" spans="1:22">
      <c r="A81" t="s">
        <v>277</v>
      </c>
      <c r="B81">
        <v>0</v>
      </c>
      <c r="C81">
        <v>0</v>
      </c>
      <c r="D81">
        <v>0</v>
      </c>
      <c r="E81">
        <v>0</v>
      </c>
      <c r="F81">
        <v>0</v>
      </c>
      <c r="G81">
        <v>0</v>
      </c>
      <c r="H81">
        <v>0</v>
      </c>
      <c r="I81">
        <v>0</v>
      </c>
      <c r="J81">
        <v>0</v>
      </c>
      <c r="K81">
        <v>0</v>
      </c>
      <c r="L81">
        <v>0</v>
      </c>
      <c r="M81">
        <v>0</v>
      </c>
      <c r="N81">
        <v>0</v>
      </c>
      <c r="O81">
        <v>0</v>
      </c>
      <c r="P81">
        <v>1</v>
      </c>
      <c r="Q81">
        <v>0</v>
      </c>
      <c r="R81">
        <v>0</v>
      </c>
      <c r="S81">
        <v>0</v>
      </c>
      <c r="T81">
        <v>0</v>
      </c>
      <c r="U81">
        <v>0</v>
      </c>
      <c r="V81">
        <v>0</v>
      </c>
    </row>
    <row r="82" spans="1:22">
      <c r="A82" t="s">
        <v>278</v>
      </c>
      <c r="B82">
        <v>0</v>
      </c>
      <c r="C82">
        <v>0</v>
      </c>
      <c r="D82">
        <v>0</v>
      </c>
      <c r="E82">
        <v>0</v>
      </c>
      <c r="F82">
        <v>0</v>
      </c>
      <c r="G82">
        <v>0</v>
      </c>
      <c r="H82">
        <v>0</v>
      </c>
      <c r="I82">
        <v>0</v>
      </c>
      <c r="J82">
        <v>3</v>
      </c>
      <c r="K82">
        <v>0</v>
      </c>
      <c r="L82">
        <v>1</v>
      </c>
      <c r="M82">
        <v>0</v>
      </c>
      <c r="N82">
        <v>0</v>
      </c>
      <c r="O82">
        <v>0</v>
      </c>
      <c r="P82">
        <v>0</v>
      </c>
      <c r="Q82">
        <v>0</v>
      </c>
      <c r="R82">
        <v>0</v>
      </c>
      <c r="S82">
        <v>0</v>
      </c>
      <c r="T82">
        <v>0</v>
      </c>
      <c r="U82">
        <v>0</v>
      </c>
      <c r="V82">
        <v>0</v>
      </c>
    </row>
    <row r="83" spans="1:22">
      <c r="A83" t="s">
        <v>279</v>
      </c>
      <c r="B83">
        <v>0</v>
      </c>
      <c r="C83">
        <v>0</v>
      </c>
      <c r="D83">
        <v>0</v>
      </c>
      <c r="E83">
        <v>0</v>
      </c>
      <c r="F83">
        <v>0</v>
      </c>
      <c r="G83">
        <v>0</v>
      </c>
      <c r="H83">
        <v>0</v>
      </c>
      <c r="I83">
        <v>0</v>
      </c>
      <c r="J83">
        <v>1</v>
      </c>
      <c r="K83">
        <v>0</v>
      </c>
      <c r="L83">
        <v>0</v>
      </c>
      <c r="M83">
        <v>0</v>
      </c>
      <c r="N83">
        <v>0</v>
      </c>
      <c r="O83">
        <v>0</v>
      </c>
      <c r="P83">
        <v>0</v>
      </c>
      <c r="Q83">
        <v>0</v>
      </c>
      <c r="R83">
        <v>0</v>
      </c>
      <c r="S83">
        <v>0</v>
      </c>
      <c r="T83">
        <v>0</v>
      </c>
      <c r="U83">
        <v>0</v>
      </c>
      <c r="V83">
        <v>0</v>
      </c>
    </row>
    <row r="84" spans="1:22">
      <c r="A84" t="s">
        <v>280</v>
      </c>
      <c r="B84">
        <v>0</v>
      </c>
      <c r="C84">
        <v>0</v>
      </c>
      <c r="D84">
        <v>0</v>
      </c>
      <c r="E84">
        <v>0</v>
      </c>
      <c r="F84">
        <v>0</v>
      </c>
      <c r="G84">
        <v>0</v>
      </c>
      <c r="H84">
        <v>0</v>
      </c>
      <c r="I84">
        <v>4</v>
      </c>
      <c r="J84">
        <v>2</v>
      </c>
      <c r="K84">
        <v>0</v>
      </c>
      <c r="L84">
        <v>0</v>
      </c>
      <c r="M84">
        <v>0</v>
      </c>
      <c r="N84">
        <v>0</v>
      </c>
      <c r="O84">
        <v>0</v>
      </c>
      <c r="P84">
        <v>0</v>
      </c>
      <c r="Q84">
        <v>0</v>
      </c>
      <c r="R84">
        <v>0</v>
      </c>
      <c r="S84">
        <v>0</v>
      </c>
      <c r="T84">
        <v>0</v>
      </c>
      <c r="U84">
        <v>0</v>
      </c>
      <c r="V84">
        <v>0</v>
      </c>
    </row>
    <row r="85" spans="1:22">
      <c r="A85" t="s">
        <v>281</v>
      </c>
      <c r="B85">
        <v>0</v>
      </c>
      <c r="C85">
        <v>0</v>
      </c>
      <c r="D85">
        <v>0</v>
      </c>
      <c r="E85">
        <v>0</v>
      </c>
      <c r="F85">
        <v>0</v>
      </c>
      <c r="G85">
        <v>0</v>
      </c>
      <c r="H85">
        <v>0</v>
      </c>
      <c r="I85">
        <v>0</v>
      </c>
      <c r="J85">
        <v>0</v>
      </c>
      <c r="K85">
        <v>0</v>
      </c>
      <c r="L85">
        <v>0</v>
      </c>
      <c r="M85">
        <v>0</v>
      </c>
      <c r="N85">
        <v>0</v>
      </c>
      <c r="O85">
        <v>0</v>
      </c>
      <c r="P85">
        <v>1</v>
      </c>
      <c r="Q85">
        <v>0</v>
      </c>
      <c r="R85">
        <v>0</v>
      </c>
      <c r="S85">
        <v>0</v>
      </c>
      <c r="T85">
        <v>0</v>
      </c>
      <c r="U85">
        <v>0</v>
      </c>
      <c r="V85">
        <v>0</v>
      </c>
    </row>
    <row r="86" spans="1:22">
      <c r="A86" t="s">
        <v>282</v>
      </c>
      <c r="B86">
        <v>0</v>
      </c>
      <c r="C86">
        <v>0</v>
      </c>
      <c r="D86">
        <v>0</v>
      </c>
      <c r="E86">
        <v>0</v>
      </c>
      <c r="F86">
        <v>0</v>
      </c>
      <c r="G86">
        <v>0</v>
      </c>
      <c r="H86">
        <v>0</v>
      </c>
      <c r="I86">
        <v>0</v>
      </c>
      <c r="J86">
        <v>0</v>
      </c>
      <c r="K86">
        <v>0</v>
      </c>
      <c r="L86">
        <v>0</v>
      </c>
      <c r="M86">
        <v>0</v>
      </c>
      <c r="N86">
        <v>0</v>
      </c>
      <c r="O86">
        <v>0</v>
      </c>
      <c r="P86">
        <v>1</v>
      </c>
      <c r="Q86">
        <v>0</v>
      </c>
      <c r="R86">
        <v>0</v>
      </c>
      <c r="S86">
        <v>0</v>
      </c>
      <c r="T86">
        <v>0</v>
      </c>
      <c r="U86">
        <v>0</v>
      </c>
      <c r="V86">
        <v>0</v>
      </c>
    </row>
    <row r="87" spans="1:22">
      <c r="A87" t="s">
        <v>283</v>
      </c>
      <c r="B87">
        <v>0</v>
      </c>
      <c r="C87">
        <v>0</v>
      </c>
      <c r="D87">
        <v>0</v>
      </c>
      <c r="E87">
        <v>0</v>
      </c>
      <c r="F87">
        <v>0</v>
      </c>
      <c r="G87">
        <v>0</v>
      </c>
      <c r="H87">
        <v>0</v>
      </c>
      <c r="I87">
        <v>0</v>
      </c>
      <c r="J87">
        <v>0</v>
      </c>
      <c r="K87">
        <v>0</v>
      </c>
      <c r="L87">
        <v>0</v>
      </c>
      <c r="M87">
        <v>0</v>
      </c>
      <c r="N87">
        <v>0</v>
      </c>
      <c r="O87">
        <v>0</v>
      </c>
      <c r="P87">
        <v>1</v>
      </c>
      <c r="Q87">
        <v>0</v>
      </c>
      <c r="R87">
        <v>0</v>
      </c>
      <c r="S87">
        <v>0</v>
      </c>
      <c r="T87">
        <v>0</v>
      </c>
      <c r="U87">
        <v>0</v>
      </c>
      <c r="V87">
        <v>0</v>
      </c>
    </row>
    <row r="88" spans="1:22">
      <c r="A88" t="s">
        <v>284</v>
      </c>
      <c r="B88">
        <v>0</v>
      </c>
      <c r="C88">
        <v>0</v>
      </c>
      <c r="D88">
        <v>0</v>
      </c>
      <c r="E88">
        <v>0</v>
      </c>
      <c r="F88">
        <v>0</v>
      </c>
      <c r="G88">
        <v>0</v>
      </c>
      <c r="H88">
        <v>0</v>
      </c>
      <c r="I88">
        <v>3</v>
      </c>
      <c r="J88">
        <v>2</v>
      </c>
      <c r="K88">
        <v>0</v>
      </c>
      <c r="L88">
        <v>0</v>
      </c>
      <c r="M88">
        <v>0</v>
      </c>
      <c r="N88">
        <v>0</v>
      </c>
      <c r="O88">
        <v>0</v>
      </c>
      <c r="P88">
        <v>0</v>
      </c>
      <c r="Q88">
        <v>0</v>
      </c>
      <c r="R88">
        <v>0</v>
      </c>
      <c r="S88">
        <v>0</v>
      </c>
      <c r="T88">
        <v>0</v>
      </c>
      <c r="U88">
        <v>0</v>
      </c>
      <c r="V88">
        <v>0</v>
      </c>
    </row>
    <row r="89" spans="1:22">
      <c r="A89" t="s">
        <v>285</v>
      </c>
      <c r="B89">
        <v>0</v>
      </c>
      <c r="C89">
        <v>0</v>
      </c>
      <c r="D89">
        <v>0</v>
      </c>
      <c r="E89">
        <v>0</v>
      </c>
      <c r="F89">
        <v>0</v>
      </c>
      <c r="G89">
        <v>0</v>
      </c>
      <c r="H89">
        <v>0</v>
      </c>
      <c r="I89">
        <v>1</v>
      </c>
      <c r="J89">
        <v>4</v>
      </c>
      <c r="K89">
        <v>0</v>
      </c>
      <c r="L89">
        <v>0</v>
      </c>
      <c r="M89">
        <v>0</v>
      </c>
      <c r="N89">
        <v>0</v>
      </c>
      <c r="O89">
        <v>0</v>
      </c>
      <c r="P89">
        <v>0</v>
      </c>
      <c r="Q89">
        <v>0</v>
      </c>
      <c r="R89">
        <v>0</v>
      </c>
      <c r="S89">
        <v>0</v>
      </c>
      <c r="T89">
        <v>0</v>
      </c>
      <c r="U89">
        <v>0</v>
      </c>
      <c r="V89">
        <v>0</v>
      </c>
    </row>
    <row r="90" spans="1:22">
      <c r="A90" t="s">
        <v>286</v>
      </c>
      <c r="B90">
        <v>0</v>
      </c>
      <c r="C90">
        <v>0</v>
      </c>
      <c r="D90">
        <v>0</v>
      </c>
      <c r="E90">
        <v>0</v>
      </c>
      <c r="F90">
        <v>0</v>
      </c>
      <c r="G90">
        <v>0</v>
      </c>
      <c r="H90">
        <v>0</v>
      </c>
      <c r="I90">
        <v>2</v>
      </c>
      <c r="J90">
        <v>0</v>
      </c>
      <c r="K90">
        <v>0</v>
      </c>
      <c r="L90">
        <v>0</v>
      </c>
      <c r="M90">
        <v>0</v>
      </c>
      <c r="N90">
        <v>0</v>
      </c>
      <c r="O90">
        <v>0</v>
      </c>
      <c r="P90">
        <v>1</v>
      </c>
      <c r="Q90">
        <v>0</v>
      </c>
      <c r="R90">
        <v>0</v>
      </c>
      <c r="S90">
        <v>0</v>
      </c>
      <c r="T90">
        <v>0</v>
      </c>
      <c r="U90">
        <v>0</v>
      </c>
      <c r="V90">
        <v>0</v>
      </c>
    </row>
    <row r="91" spans="1:22">
      <c r="A91" t="s">
        <v>287</v>
      </c>
      <c r="B91">
        <v>0</v>
      </c>
      <c r="C91">
        <v>0</v>
      </c>
      <c r="D91">
        <v>0</v>
      </c>
      <c r="E91">
        <v>0</v>
      </c>
      <c r="F91">
        <v>0</v>
      </c>
      <c r="G91">
        <v>0</v>
      </c>
      <c r="H91">
        <v>0</v>
      </c>
      <c r="I91">
        <v>1</v>
      </c>
      <c r="J91">
        <v>0</v>
      </c>
      <c r="K91">
        <v>0</v>
      </c>
      <c r="L91">
        <v>0</v>
      </c>
      <c r="M91">
        <v>0</v>
      </c>
      <c r="N91">
        <v>0</v>
      </c>
      <c r="O91">
        <v>0</v>
      </c>
      <c r="P91">
        <v>1</v>
      </c>
      <c r="Q91">
        <v>0</v>
      </c>
      <c r="R91">
        <v>0</v>
      </c>
      <c r="S91">
        <v>0</v>
      </c>
      <c r="T91">
        <v>0</v>
      </c>
      <c r="U91">
        <v>0</v>
      </c>
      <c r="V91">
        <v>0</v>
      </c>
    </row>
    <row r="92" spans="1:22">
      <c r="A92" t="s">
        <v>288</v>
      </c>
      <c r="B92">
        <v>0</v>
      </c>
      <c r="C92">
        <v>0</v>
      </c>
      <c r="D92">
        <v>0</v>
      </c>
      <c r="E92">
        <v>0</v>
      </c>
      <c r="F92">
        <v>0</v>
      </c>
      <c r="G92">
        <v>0</v>
      </c>
      <c r="H92">
        <v>0</v>
      </c>
      <c r="I92">
        <v>0</v>
      </c>
      <c r="J92">
        <v>1</v>
      </c>
      <c r="K92">
        <v>0</v>
      </c>
      <c r="L92">
        <v>0</v>
      </c>
      <c r="M92">
        <v>0</v>
      </c>
      <c r="N92">
        <v>0</v>
      </c>
      <c r="O92">
        <v>0</v>
      </c>
      <c r="P92">
        <v>0</v>
      </c>
      <c r="Q92">
        <v>0</v>
      </c>
      <c r="R92">
        <v>0</v>
      </c>
      <c r="S92">
        <v>0</v>
      </c>
      <c r="T92">
        <v>0</v>
      </c>
      <c r="U92">
        <v>0</v>
      </c>
      <c r="V92">
        <v>0</v>
      </c>
    </row>
    <row r="93" spans="1:22">
      <c r="A93" t="s">
        <v>289</v>
      </c>
      <c r="B93">
        <v>0</v>
      </c>
      <c r="C93">
        <v>0</v>
      </c>
      <c r="D93">
        <v>0</v>
      </c>
      <c r="E93">
        <v>0</v>
      </c>
      <c r="F93">
        <v>0</v>
      </c>
      <c r="G93">
        <v>0</v>
      </c>
      <c r="H93">
        <v>0</v>
      </c>
      <c r="I93">
        <v>1</v>
      </c>
      <c r="J93">
        <v>0</v>
      </c>
      <c r="K93">
        <v>0</v>
      </c>
      <c r="L93">
        <v>0</v>
      </c>
      <c r="M93">
        <v>0</v>
      </c>
      <c r="N93">
        <v>0</v>
      </c>
      <c r="O93">
        <v>0</v>
      </c>
      <c r="P93">
        <v>0</v>
      </c>
      <c r="Q93">
        <v>0</v>
      </c>
      <c r="R93">
        <v>0</v>
      </c>
      <c r="S93">
        <v>0</v>
      </c>
      <c r="T93">
        <v>0</v>
      </c>
      <c r="U93">
        <v>0</v>
      </c>
      <c r="V93">
        <v>0</v>
      </c>
    </row>
    <row r="94" spans="1:22">
      <c r="A94" t="s">
        <v>290</v>
      </c>
      <c r="B94">
        <v>0</v>
      </c>
      <c r="C94">
        <v>292830</v>
      </c>
      <c r="D94">
        <v>328408</v>
      </c>
      <c r="E94">
        <v>187357</v>
      </c>
      <c r="F94">
        <v>0</v>
      </c>
      <c r="G94">
        <v>127283</v>
      </c>
      <c r="H94">
        <v>111267</v>
      </c>
      <c r="I94">
        <v>220520</v>
      </c>
      <c r="J94">
        <v>43889</v>
      </c>
      <c r="K94">
        <v>32798</v>
      </c>
      <c r="L94">
        <v>0</v>
      </c>
      <c r="M94">
        <v>48020</v>
      </c>
      <c r="N94">
        <v>23161</v>
      </c>
      <c r="O94">
        <v>0</v>
      </c>
      <c r="P94">
        <v>3</v>
      </c>
      <c r="Q94">
        <v>20071</v>
      </c>
      <c r="R94">
        <v>27767</v>
      </c>
      <c r="S94">
        <v>75781</v>
      </c>
      <c r="T94">
        <v>38143</v>
      </c>
      <c r="U94">
        <v>652549</v>
      </c>
      <c r="V94">
        <v>299021</v>
      </c>
    </row>
    <row r="95" spans="1:22">
      <c r="A95" t="s">
        <v>291</v>
      </c>
      <c r="B95">
        <v>0</v>
      </c>
      <c r="C95">
        <v>0</v>
      </c>
      <c r="D95">
        <v>0</v>
      </c>
      <c r="E95">
        <v>0</v>
      </c>
      <c r="F95">
        <v>0</v>
      </c>
      <c r="G95">
        <v>0</v>
      </c>
      <c r="H95">
        <v>0</v>
      </c>
      <c r="I95">
        <v>0</v>
      </c>
      <c r="J95">
        <v>1</v>
      </c>
      <c r="K95">
        <v>0</v>
      </c>
      <c r="L95">
        <v>0</v>
      </c>
      <c r="M95">
        <v>0</v>
      </c>
      <c r="N95">
        <v>0</v>
      </c>
      <c r="O95">
        <v>0</v>
      </c>
      <c r="P95">
        <v>0</v>
      </c>
      <c r="Q95">
        <v>0</v>
      </c>
      <c r="R95">
        <v>0</v>
      </c>
      <c r="S95">
        <v>0</v>
      </c>
      <c r="T95">
        <v>0</v>
      </c>
      <c r="U95">
        <v>0</v>
      </c>
      <c r="V95">
        <v>0</v>
      </c>
    </row>
    <row r="96" spans="1:22">
      <c r="A96" t="s">
        <v>292</v>
      </c>
      <c r="B96">
        <v>0</v>
      </c>
      <c r="C96">
        <v>0</v>
      </c>
      <c r="D96">
        <v>0</v>
      </c>
      <c r="E96">
        <v>0</v>
      </c>
      <c r="F96">
        <v>1</v>
      </c>
      <c r="G96">
        <v>3</v>
      </c>
      <c r="H96">
        <v>0</v>
      </c>
      <c r="I96">
        <v>0</v>
      </c>
      <c r="J96">
        <v>0</v>
      </c>
      <c r="K96">
        <v>0</v>
      </c>
      <c r="L96">
        <v>0</v>
      </c>
      <c r="M96">
        <v>0</v>
      </c>
      <c r="N96">
        <v>0</v>
      </c>
      <c r="O96">
        <v>0</v>
      </c>
      <c r="P96">
        <v>0</v>
      </c>
      <c r="Q96">
        <v>0</v>
      </c>
      <c r="R96">
        <v>0</v>
      </c>
      <c r="S96">
        <v>0</v>
      </c>
      <c r="T96">
        <v>0</v>
      </c>
      <c r="U96">
        <v>0</v>
      </c>
      <c r="V96">
        <v>0</v>
      </c>
    </row>
    <row r="97" spans="1:22">
      <c r="A97" t="s">
        <v>293</v>
      </c>
      <c r="B97">
        <v>0</v>
      </c>
      <c r="C97">
        <v>0</v>
      </c>
      <c r="D97">
        <v>0</v>
      </c>
      <c r="E97">
        <v>0</v>
      </c>
      <c r="F97">
        <v>0</v>
      </c>
      <c r="G97">
        <v>0</v>
      </c>
      <c r="H97">
        <v>0</v>
      </c>
      <c r="I97">
        <v>0</v>
      </c>
      <c r="J97">
        <v>1</v>
      </c>
      <c r="K97">
        <v>0</v>
      </c>
      <c r="L97">
        <v>0</v>
      </c>
      <c r="M97">
        <v>0</v>
      </c>
      <c r="N97">
        <v>0</v>
      </c>
      <c r="O97">
        <v>0</v>
      </c>
      <c r="P97">
        <v>0</v>
      </c>
      <c r="Q97">
        <v>0</v>
      </c>
      <c r="R97">
        <v>0</v>
      </c>
      <c r="S97">
        <v>0</v>
      </c>
      <c r="T97">
        <v>0</v>
      </c>
      <c r="U97">
        <v>0</v>
      </c>
      <c r="V97">
        <v>0</v>
      </c>
    </row>
    <row r="98" spans="1:22">
      <c r="A98" t="s">
        <v>294</v>
      </c>
      <c r="B98">
        <v>0</v>
      </c>
      <c r="C98">
        <v>0</v>
      </c>
      <c r="D98">
        <v>0</v>
      </c>
      <c r="E98">
        <v>0</v>
      </c>
      <c r="F98">
        <v>1</v>
      </c>
      <c r="G98">
        <v>0</v>
      </c>
      <c r="H98">
        <v>0</v>
      </c>
      <c r="I98">
        <v>0</v>
      </c>
      <c r="J98">
        <v>0</v>
      </c>
      <c r="K98">
        <v>0</v>
      </c>
      <c r="L98">
        <v>0</v>
      </c>
      <c r="M98">
        <v>0</v>
      </c>
      <c r="N98">
        <v>0</v>
      </c>
      <c r="O98">
        <v>0</v>
      </c>
      <c r="P98">
        <v>0</v>
      </c>
      <c r="Q98">
        <v>0</v>
      </c>
      <c r="R98">
        <v>0</v>
      </c>
      <c r="S98">
        <v>0</v>
      </c>
      <c r="T98">
        <v>0</v>
      </c>
      <c r="U98">
        <v>0</v>
      </c>
      <c r="V98">
        <v>0</v>
      </c>
    </row>
    <row r="99" spans="1:22">
      <c r="A99" t="s">
        <v>295</v>
      </c>
      <c r="B99">
        <v>0</v>
      </c>
      <c r="C99">
        <v>0</v>
      </c>
      <c r="D99">
        <v>0</v>
      </c>
      <c r="E99">
        <v>0</v>
      </c>
      <c r="F99">
        <v>0</v>
      </c>
      <c r="G99">
        <v>0</v>
      </c>
      <c r="H99">
        <v>0</v>
      </c>
      <c r="I99">
        <v>0</v>
      </c>
      <c r="J99">
        <v>0</v>
      </c>
      <c r="K99">
        <v>0</v>
      </c>
      <c r="L99">
        <v>0</v>
      </c>
      <c r="M99">
        <v>0</v>
      </c>
      <c r="N99">
        <v>0</v>
      </c>
      <c r="O99">
        <v>0</v>
      </c>
      <c r="P99">
        <v>0</v>
      </c>
      <c r="Q99">
        <v>100</v>
      </c>
      <c r="R99">
        <v>0</v>
      </c>
      <c r="S99">
        <v>0</v>
      </c>
      <c r="T99">
        <v>0</v>
      </c>
      <c r="U99">
        <v>0</v>
      </c>
      <c r="V99">
        <v>0</v>
      </c>
    </row>
    <row r="100" spans="1:22">
      <c r="A100" t="s">
        <v>296</v>
      </c>
      <c r="B100">
        <v>0</v>
      </c>
      <c r="C100">
        <v>0</v>
      </c>
      <c r="D100">
        <v>0</v>
      </c>
      <c r="E100">
        <v>0</v>
      </c>
      <c r="F100">
        <v>0</v>
      </c>
      <c r="G100">
        <v>0</v>
      </c>
      <c r="H100">
        <v>0</v>
      </c>
      <c r="I100">
        <v>1</v>
      </c>
      <c r="J100">
        <v>0</v>
      </c>
      <c r="K100">
        <v>0</v>
      </c>
      <c r="L100">
        <v>0</v>
      </c>
      <c r="M100">
        <v>0</v>
      </c>
      <c r="N100">
        <v>0</v>
      </c>
      <c r="O100">
        <v>0</v>
      </c>
      <c r="P100">
        <v>0</v>
      </c>
      <c r="Q100">
        <v>0</v>
      </c>
      <c r="R100">
        <v>0</v>
      </c>
      <c r="S100">
        <v>0</v>
      </c>
      <c r="T100">
        <v>0</v>
      </c>
      <c r="U100">
        <v>0</v>
      </c>
      <c r="V100">
        <v>0</v>
      </c>
    </row>
    <row r="101" spans="1:22">
      <c r="A101" t="s">
        <v>297</v>
      </c>
      <c r="B101">
        <v>0</v>
      </c>
      <c r="C101">
        <v>0</v>
      </c>
      <c r="D101">
        <v>0</v>
      </c>
      <c r="E101">
        <v>0</v>
      </c>
      <c r="F101">
        <v>0</v>
      </c>
      <c r="G101">
        <v>16</v>
      </c>
      <c r="H101">
        <v>0</v>
      </c>
      <c r="I101">
        <v>1</v>
      </c>
      <c r="J101">
        <v>0</v>
      </c>
      <c r="K101">
        <v>0</v>
      </c>
      <c r="L101">
        <v>0</v>
      </c>
      <c r="M101">
        <v>0</v>
      </c>
      <c r="N101">
        <v>4</v>
      </c>
      <c r="O101">
        <v>0</v>
      </c>
      <c r="P101">
        <v>0</v>
      </c>
      <c r="Q101">
        <v>0</v>
      </c>
      <c r="R101">
        <v>0</v>
      </c>
      <c r="S101">
        <v>0</v>
      </c>
      <c r="T101">
        <v>0</v>
      </c>
      <c r="U101">
        <v>0</v>
      </c>
      <c r="V101">
        <v>0</v>
      </c>
    </row>
    <row r="102" spans="1:22">
      <c r="A102" t="s">
        <v>298</v>
      </c>
      <c r="B102">
        <v>0</v>
      </c>
      <c r="C102">
        <v>0</v>
      </c>
      <c r="D102">
        <v>0</v>
      </c>
      <c r="E102">
        <v>0</v>
      </c>
      <c r="F102">
        <v>0</v>
      </c>
      <c r="G102">
        <v>0</v>
      </c>
      <c r="H102">
        <v>0</v>
      </c>
      <c r="I102">
        <v>0</v>
      </c>
      <c r="J102">
        <v>0</v>
      </c>
      <c r="K102">
        <v>0</v>
      </c>
      <c r="L102">
        <v>0</v>
      </c>
      <c r="M102">
        <v>0</v>
      </c>
      <c r="N102">
        <v>0</v>
      </c>
      <c r="O102">
        <v>0</v>
      </c>
      <c r="P102">
        <v>1</v>
      </c>
      <c r="Q102">
        <v>0</v>
      </c>
      <c r="R102">
        <v>0</v>
      </c>
      <c r="S102">
        <v>0</v>
      </c>
      <c r="T102">
        <v>0</v>
      </c>
      <c r="U102">
        <v>0</v>
      </c>
      <c r="V102">
        <v>0</v>
      </c>
    </row>
    <row r="103" spans="1:22">
      <c r="A103" t="s">
        <v>299</v>
      </c>
      <c r="B103">
        <v>0</v>
      </c>
      <c r="C103">
        <v>0</v>
      </c>
      <c r="D103">
        <v>0</v>
      </c>
      <c r="E103">
        <v>0</v>
      </c>
      <c r="F103">
        <v>0</v>
      </c>
      <c r="G103">
        <v>1</v>
      </c>
      <c r="H103">
        <v>0</v>
      </c>
      <c r="I103">
        <v>0</v>
      </c>
      <c r="J103">
        <v>0</v>
      </c>
      <c r="K103">
        <v>0</v>
      </c>
      <c r="L103">
        <v>0</v>
      </c>
      <c r="M103">
        <v>0</v>
      </c>
      <c r="N103">
        <v>0</v>
      </c>
      <c r="O103">
        <v>0</v>
      </c>
      <c r="P103">
        <v>0</v>
      </c>
      <c r="Q103">
        <v>0</v>
      </c>
      <c r="R103">
        <v>0</v>
      </c>
      <c r="S103">
        <v>0</v>
      </c>
      <c r="T103">
        <v>0</v>
      </c>
      <c r="U103">
        <v>0</v>
      </c>
      <c r="V103">
        <v>0</v>
      </c>
    </row>
    <row r="104" spans="1:22">
      <c r="A104" t="s">
        <v>300</v>
      </c>
      <c r="B104">
        <v>0</v>
      </c>
      <c r="C104">
        <v>0</v>
      </c>
      <c r="D104">
        <v>0</v>
      </c>
      <c r="E104">
        <v>0</v>
      </c>
      <c r="F104">
        <v>0</v>
      </c>
      <c r="G104">
        <v>0</v>
      </c>
      <c r="H104">
        <v>0</v>
      </c>
      <c r="I104">
        <v>0</v>
      </c>
      <c r="J104">
        <v>0</v>
      </c>
      <c r="K104">
        <v>0</v>
      </c>
      <c r="L104">
        <v>0</v>
      </c>
      <c r="M104">
        <v>0</v>
      </c>
      <c r="N104">
        <v>0</v>
      </c>
      <c r="O104">
        <v>0</v>
      </c>
      <c r="P104">
        <v>100</v>
      </c>
      <c r="Q104">
        <v>0</v>
      </c>
      <c r="R104">
        <v>0</v>
      </c>
      <c r="S104">
        <v>0</v>
      </c>
      <c r="T104">
        <v>0</v>
      </c>
      <c r="U104">
        <v>0</v>
      </c>
      <c r="V104">
        <v>0</v>
      </c>
    </row>
    <row r="105" spans="1:22">
      <c r="A105" t="s">
        <v>52</v>
      </c>
      <c r="B105">
        <v>0</v>
      </c>
      <c r="C105">
        <v>252588</v>
      </c>
      <c r="D105">
        <v>0</v>
      </c>
      <c r="E105">
        <v>815400</v>
      </c>
      <c r="F105">
        <v>0</v>
      </c>
      <c r="G105">
        <v>6765</v>
      </c>
      <c r="H105">
        <v>1419285</v>
      </c>
      <c r="I105">
        <v>9576</v>
      </c>
      <c r="J105">
        <v>1710895</v>
      </c>
      <c r="K105">
        <v>144600</v>
      </c>
      <c r="L105">
        <v>0</v>
      </c>
      <c r="M105">
        <v>211287</v>
      </c>
      <c r="N105">
        <v>39081</v>
      </c>
      <c r="O105">
        <v>0</v>
      </c>
      <c r="P105">
        <v>0</v>
      </c>
      <c r="Q105">
        <v>0</v>
      </c>
      <c r="R105">
        <v>457809</v>
      </c>
      <c r="S105">
        <v>974138</v>
      </c>
      <c r="T105">
        <v>522995</v>
      </c>
      <c r="U105">
        <v>551089</v>
      </c>
      <c r="V105">
        <v>137485</v>
      </c>
    </row>
    <row r="106" spans="1:22">
      <c r="A106" t="s">
        <v>301</v>
      </c>
      <c r="B106">
        <v>0</v>
      </c>
      <c r="C106">
        <v>0</v>
      </c>
      <c r="D106">
        <v>0</v>
      </c>
      <c r="E106">
        <v>0</v>
      </c>
      <c r="F106">
        <v>0</v>
      </c>
      <c r="G106">
        <v>0</v>
      </c>
      <c r="H106">
        <v>0</v>
      </c>
      <c r="I106">
        <v>0</v>
      </c>
      <c r="J106">
        <v>0</v>
      </c>
      <c r="K106">
        <v>0</v>
      </c>
      <c r="L106">
        <v>0</v>
      </c>
      <c r="M106">
        <v>0</v>
      </c>
      <c r="N106">
        <v>0</v>
      </c>
      <c r="O106">
        <v>0</v>
      </c>
      <c r="P106">
        <v>0</v>
      </c>
      <c r="Q106">
        <v>1</v>
      </c>
      <c r="R106">
        <v>0</v>
      </c>
      <c r="S106">
        <v>0</v>
      </c>
      <c r="T106">
        <v>0</v>
      </c>
      <c r="U106">
        <v>0</v>
      </c>
      <c r="V106">
        <v>0</v>
      </c>
    </row>
    <row r="107" spans="1:22">
      <c r="A107" t="s">
        <v>302</v>
      </c>
      <c r="B107">
        <v>0</v>
      </c>
      <c r="C107">
        <v>2</v>
      </c>
      <c r="D107">
        <v>18899</v>
      </c>
      <c r="E107">
        <v>46286</v>
      </c>
      <c r="F107">
        <v>0</v>
      </c>
      <c r="G107">
        <v>86755</v>
      </c>
      <c r="H107">
        <v>59752</v>
      </c>
      <c r="I107">
        <v>84217</v>
      </c>
      <c r="J107">
        <v>65934</v>
      </c>
      <c r="K107">
        <v>0</v>
      </c>
      <c r="L107">
        <v>0</v>
      </c>
      <c r="M107">
        <v>0</v>
      </c>
      <c r="N107">
        <v>0</v>
      </c>
      <c r="O107">
        <v>0</v>
      </c>
      <c r="P107">
        <v>20956</v>
      </c>
      <c r="Q107">
        <v>41139</v>
      </c>
      <c r="R107">
        <v>53334</v>
      </c>
      <c r="S107">
        <v>47789</v>
      </c>
      <c r="T107">
        <v>1</v>
      </c>
      <c r="U107">
        <v>81997</v>
      </c>
      <c r="V107">
        <v>1650</v>
      </c>
    </row>
    <row r="108" spans="1:22">
      <c r="A108" t="s">
        <v>303</v>
      </c>
      <c r="B108">
        <v>0</v>
      </c>
      <c r="C108">
        <v>0</v>
      </c>
      <c r="D108">
        <v>0</v>
      </c>
      <c r="E108">
        <v>0</v>
      </c>
      <c r="F108">
        <v>0</v>
      </c>
      <c r="G108">
        <v>0</v>
      </c>
      <c r="H108">
        <v>0</v>
      </c>
      <c r="I108">
        <v>0</v>
      </c>
      <c r="J108">
        <v>0</v>
      </c>
      <c r="K108">
        <v>0</v>
      </c>
      <c r="L108">
        <v>0</v>
      </c>
      <c r="M108">
        <v>0</v>
      </c>
      <c r="N108">
        <v>0</v>
      </c>
      <c r="O108">
        <v>0</v>
      </c>
      <c r="P108">
        <v>7</v>
      </c>
      <c r="Q108">
        <v>0</v>
      </c>
      <c r="R108">
        <v>0</v>
      </c>
      <c r="S108">
        <v>0</v>
      </c>
      <c r="T108">
        <v>0</v>
      </c>
      <c r="U108">
        <v>0</v>
      </c>
      <c r="V108">
        <v>0</v>
      </c>
    </row>
    <row r="109" spans="1:22">
      <c r="A109" t="s">
        <v>304</v>
      </c>
      <c r="B109">
        <v>0</v>
      </c>
      <c r="C109">
        <v>0</v>
      </c>
      <c r="D109">
        <v>0</v>
      </c>
      <c r="E109">
        <v>0</v>
      </c>
      <c r="F109">
        <v>0</v>
      </c>
      <c r="G109">
        <v>0</v>
      </c>
      <c r="H109">
        <v>0</v>
      </c>
      <c r="I109">
        <v>0</v>
      </c>
      <c r="J109">
        <v>1</v>
      </c>
      <c r="K109">
        <v>0</v>
      </c>
      <c r="L109">
        <v>0</v>
      </c>
      <c r="M109">
        <v>0</v>
      </c>
      <c r="N109">
        <v>0</v>
      </c>
      <c r="O109">
        <v>0</v>
      </c>
      <c r="P109">
        <v>0</v>
      </c>
      <c r="Q109">
        <v>0</v>
      </c>
      <c r="R109">
        <v>0</v>
      </c>
      <c r="S109">
        <v>0</v>
      </c>
      <c r="T109">
        <v>0</v>
      </c>
      <c r="U109">
        <v>0</v>
      </c>
      <c r="V109">
        <v>0</v>
      </c>
    </row>
    <row r="110" spans="1:22">
      <c r="A110" t="s">
        <v>305</v>
      </c>
      <c r="B110">
        <v>0</v>
      </c>
      <c r="C110">
        <v>0</v>
      </c>
      <c r="D110">
        <v>0</v>
      </c>
      <c r="E110">
        <v>0</v>
      </c>
      <c r="F110">
        <v>0</v>
      </c>
      <c r="G110">
        <v>0</v>
      </c>
      <c r="H110">
        <v>0</v>
      </c>
      <c r="I110">
        <v>0</v>
      </c>
      <c r="J110">
        <v>1</v>
      </c>
      <c r="K110">
        <v>0</v>
      </c>
      <c r="L110">
        <v>0</v>
      </c>
      <c r="M110">
        <v>0</v>
      </c>
      <c r="N110">
        <v>0</v>
      </c>
      <c r="O110">
        <v>0</v>
      </c>
      <c r="P110">
        <v>0</v>
      </c>
      <c r="Q110">
        <v>0</v>
      </c>
      <c r="R110">
        <v>0</v>
      </c>
      <c r="S110">
        <v>0</v>
      </c>
      <c r="T110">
        <v>0</v>
      </c>
      <c r="U110">
        <v>0</v>
      </c>
      <c r="V110">
        <v>0</v>
      </c>
    </row>
    <row r="111" spans="1:22">
      <c r="A111" t="s">
        <v>306</v>
      </c>
      <c r="B111">
        <v>0</v>
      </c>
      <c r="C111">
        <v>0</v>
      </c>
      <c r="D111">
        <v>0</v>
      </c>
      <c r="E111">
        <v>0</v>
      </c>
      <c r="F111">
        <v>0</v>
      </c>
      <c r="G111">
        <v>0</v>
      </c>
      <c r="H111">
        <v>0</v>
      </c>
      <c r="I111">
        <v>0</v>
      </c>
      <c r="J111">
        <v>1</v>
      </c>
      <c r="K111">
        <v>0</v>
      </c>
      <c r="L111">
        <v>0</v>
      </c>
      <c r="M111">
        <v>0</v>
      </c>
      <c r="N111">
        <v>0</v>
      </c>
      <c r="O111">
        <v>0</v>
      </c>
      <c r="P111">
        <v>0</v>
      </c>
      <c r="Q111">
        <v>0</v>
      </c>
      <c r="R111">
        <v>0</v>
      </c>
      <c r="S111">
        <v>0</v>
      </c>
      <c r="T111">
        <v>0</v>
      </c>
      <c r="U111">
        <v>0</v>
      </c>
      <c r="V111">
        <v>0</v>
      </c>
    </row>
    <row r="112" spans="1:22">
      <c r="A112" t="s">
        <v>307</v>
      </c>
      <c r="B112">
        <v>0</v>
      </c>
      <c r="C112">
        <v>0</v>
      </c>
      <c r="D112">
        <v>0</v>
      </c>
      <c r="E112">
        <v>0</v>
      </c>
      <c r="F112">
        <v>0</v>
      </c>
      <c r="G112">
        <v>0</v>
      </c>
      <c r="H112">
        <v>0</v>
      </c>
      <c r="I112">
        <v>0</v>
      </c>
      <c r="J112">
        <v>0</v>
      </c>
      <c r="K112">
        <v>0</v>
      </c>
      <c r="L112">
        <v>0</v>
      </c>
      <c r="M112">
        <v>0</v>
      </c>
      <c r="N112">
        <v>0</v>
      </c>
      <c r="O112">
        <v>0</v>
      </c>
      <c r="P112">
        <v>0</v>
      </c>
      <c r="Q112">
        <v>1</v>
      </c>
      <c r="R112">
        <v>0</v>
      </c>
      <c r="S112">
        <v>0</v>
      </c>
      <c r="T112">
        <v>0</v>
      </c>
      <c r="U112">
        <v>0</v>
      </c>
      <c r="V112">
        <v>0</v>
      </c>
    </row>
  </sheetData>
  <sheetProtection selectLockedCells="1" selectUnlockedCells="1"/>
  <phoneticPr fontId="5" type="noConversion"/>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sheetPr codeName="Лист1"/>
  <dimension ref="A1:AL89"/>
  <sheetViews>
    <sheetView zoomScaleNormal="100" workbookViewId="0">
      <selection activeCell="R25" sqref="R25"/>
    </sheetView>
  </sheetViews>
  <sheetFormatPr defaultRowHeight="15"/>
  <cols>
    <col min="1" max="1" width="2.7109375" style="12" customWidth="1"/>
    <col min="2" max="2" width="11.5703125" bestFit="1" customWidth="1"/>
    <col min="3" max="3" width="20.140625" bestFit="1" customWidth="1"/>
    <col min="4" max="8" width="2.7109375" customWidth="1"/>
    <col min="9" max="17" width="10.5703125" customWidth="1"/>
    <col min="18" max="23" width="9.42578125" customWidth="1"/>
  </cols>
  <sheetData>
    <row r="1" spans="2:38" s="12" customFormat="1"/>
    <row r="2" spans="2:38" s="12" customFormat="1" ht="13.5" customHeight="1">
      <c r="B2" s="18"/>
      <c r="C2" s="19" t="s">
        <v>68</v>
      </c>
      <c r="D2" s="84" t="s">
        <v>69</v>
      </c>
      <c r="E2" s="84" t="s">
        <v>70</v>
      </c>
      <c r="F2" s="84" t="s">
        <v>71</v>
      </c>
      <c r="G2" s="84" t="s">
        <v>72</v>
      </c>
      <c r="J2" s="80" t="s">
        <v>114</v>
      </c>
      <c r="K2" s="81"/>
      <c r="L2" s="81"/>
      <c r="M2" s="81"/>
      <c r="N2" s="82"/>
    </row>
    <row r="3" spans="2:38" s="12" customFormat="1" ht="13.5" customHeight="1">
      <c r="B3" s="20"/>
      <c r="C3" s="21"/>
      <c r="D3" s="84"/>
      <c r="E3" s="84"/>
      <c r="F3" s="84"/>
      <c r="G3" s="84"/>
      <c r="J3" s="77" t="s">
        <v>115</v>
      </c>
      <c r="K3" s="78"/>
      <c r="L3" s="78"/>
      <c r="M3" s="78"/>
      <c r="N3" s="79"/>
    </row>
    <row r="4" spans="2:38" s="12" customFormat="1" ht="13.5" customHeight="1">
      <c r="B4" s="20"/>
      <c r="C4" s="21"/>
      <c r="D4" s="84"/>
      <c r="E4" s="84"/>
      <c r="F4" s="84"/>
      <c r="G4" s="84"/>
      <c r="I4" s="16" t="s">
        <v>1</v>
      </c>
      <c r="J4" s="16" t="s">
        <v>2</v>
      </c>
      <c r="K4" s="16" t="s">
        <v>3</v>
      </c>
      <c r="L4" s="16" t="s">
        <v>4</v>
      </c>
      <c r="M4" s="16" t="s">
        <v>5</v>
      </c>
      <c r="N4" s="16" t="s">
        <v>6</v>
      </c>
      <c r="O4" s="16" t="s">
        <v>7</v>
      </c>
      <c r="P4" s="16" t="s">
        <v>8</v>
      </c>
    </row>
    <row r="5" spans="2:38" s="12" customFormat="1" ht="14.1" customHeight="1">
      <c r="B5" s="23" t="s">
        <v>73</v>
      </c>
      <c r="C5" s="22"/>
      <c r="D5" s="84"/>
      <c r="E5" s="84"/>
      <c r="F5" s="84"/>
      <c r="G5" s="84"/>
      <c r="I5" s="28">
        <v>51534687</v>
      </c>
      <c r="J5" s="28">
        <v>756320</v>
      </c>
      <c r="K5" s="28">
        <v>428900</v>
      </c>
      <c r="L5" s="28">
        <v>81342</v>
      </c>
      <c r="M5" s="28">
        <v>5800</v>
      </c>
      <c r="N5" s="28">
        <v>800</v>
      </c>
      <c r="O5" s="28">
        <v>150</v>
      </c>
      <c r="P5" s="28">
        <v>0</v>
      </c>
    </row>
    <row r="6" spans="2:38" s="12" customFormat="1">
      <c r="B6" s="24" t="s">
        <v>15</v>
      </c>
      <c r="C6" s="30" t="str">
        <f t="array" ref="C6:C45">TRANSPOSE('1. Вставить из конвертера'!B1:AV1)</f>
        <v>Antonio Beard</v>
      </c>
      <c r="D6" s="26"/>
      <c r="E6" s="26"/>
      <c r="F6" s="26"/>
      <c r="G6" s="26"/>
    </row>
    <row r="7" spans="2:38" s="12" customFormat="1" ht="14.25" customHeight="1">
      <c r="B7" s="25" t="s">
        <v>16</v>
      </c>
      <c r="C7" s="31" t="str">
        <v>Azile Duskwood</v>
      </c>
      <c r="D7" s="27"/>
      <c r="E7" s="27"/>
      <c r="F7" s="27"/>
      <c r="G7" s="27"/>
    </row>
    <row r="8" spans="2:38" s="12" customFormat="1" ht="14.25" customHeight="1">
      <c r="B8" s="25" t="s">
        <v>17</v>
      </c>
      <c r="C8" s="31" t="str">
        <v>candeg</v>
      </c>
      <c r="D8" s="27"/>
      <c r="E8" s="27"/>
      <c r="F8" s="27"/>
      <c r="G8" s="27"/>
      <c r="J8" s="71" t="s">
        <v>116</v>
      </c>
      <c r="K8" s="72"/>
      <c r="L8" s="72"/>
      <c r="M8" s="56"/>
      <c r="N8" s="57"/>
    </row>
    <row r="9" spans="2:38" s="12" customFormat="1" ht="14.25" customHeight="1">
      <c r="B9" s="25" t="s">
        <v>18</v>
      </c>
      <c r="C9" s="31" t="str">
        <v>Commondante</v>
      </c>
      <c r="D9" s="27"/>
      <c r="E9" s="27"/>
      <c r="F9" s="27"/>
      <c r="G9" s="27"/>
      <c r="J9" s="85" t="s">
        <v>312</v>
      </c>
      <c r="K9" s="86"/>
      <c r="L9" s="86"/>
      <c r="M9" s="58"/>
      <c r="N9" s="59"/>
    </row>
    <row r="10" spans="2:38" s="12" customFormat="1">
      <c r="B10" s="25" t="s">
        <v>19</v>
      </c>
      <c r="C10" s="31" t="str">
        <v>Dart Lobrik</v>
      </c>
      <c r="D10" s="27"/>
      <c r="E10" s="27"/>
      <c r="F10" s="27"/>
      <c r="G10" s="27"/>
      <c r="I10" s="16" t="s">
        <v>1</v>
      </c>
      <c r="J10" s="29" t="s">
        <v>2</v>
      </c>
      <c r="K10" s="29" t="s">
        <v>3</v>
      </c>
      <c r="L10" s="29" t="s">
        <v>4</v>
      </c>
      <c r="M10" s="29" t="s">
        <v>5</v>
      </c>
      <c r="N10" s="29" t="s">
        <v>6</v>
      </c>
      <c r="O10" s="16" t="s">
        <v>7</v>
      </c>
      <c r="P10" s="16" t="s">
        <v>8</v>
      </c>
    </row>
    <row r="11" spans="2:38" s="12" customFormat="1">
      <c r="B11" s="25" t="s">
        <v>20</v>
      </c>
      <c r="C11" s="31" t="str">
        <v>DeusEx Main</v>
      </c>
      <c r="D11" s="27"/>
      <c r="E11" s="27"/>
      <c r="F11" s="27"/>
      <c r="G11" s="27"/>
      <c r="I11" s="17">
        <f t="array" ref="I11:P11">'рассчет вводных'!C46:J46</f>
        <v>3.81</v>
      </c>
      <c r="J11" s="17">
        <v>4.59</v>
      </c>
      <c r="K11" s="17">
        <v>45.17</v>
      </c>
      <c r="L11" s="17">
        <v>63.9</v>
      </c>
      <c r="M11" s="17">
        <v>470.37</v>
      </c>
      <c r="N11" s="17">
        <v>689.88</v>
      </c>
      <c r="O11" s="17">
        <v>1936.74</v>
      </c>
      <c r="P11" s="17">
        <v>1150.1300000000001</v>
      </c>
    </row>
    <row r="12" spans="2:38" s="12" customFormat="1">
      <c r="B12" s="25" t="s">
        <v>21</v>
      </c>
      <c r="C12" s="31" t="str">
        <v>Efremius</v>
      </c>
      <c r="D12" s="27"/>
      <c r="E12" s="27"/>
      <c r="F12" s="27"/>
      <c r="G12" s="27"/>
    </row>
    <row r="13" spans="2:38" s="12" customFormat="1">
      <c r="B13" s="25" t="s">
        <v>22</v>
      </c>
      <c r="C13" s="31" t="str">
        <v>Hoshimura Makina</v>
      </c>
      <c r="D13" s="27"/>
      <c r="E13" s="27"/>
      <c r="F13" s="27"/>
      <c r="G13" s="27"/>
    </row>
    <row r="14" spans="2:38" s="12" customFormat="1" ht="15" customHeight="1">
      <c r="B14" s="25" t="s">
        <v>74</v>
      </c>
      <c r="C14" s="31" t="str">
        <v>Imbrus</v>
      </c>
      <c r="D14" s="27"/>
      <c r="E14" s="27"/>
      <c r="F14" s="27"/>
      <c r="G14" s="27"/>
      <c r="J14" s="74" t="s">
        <v>117</v>
      </c>
      <c r="K14" s="75"/>
      <c r="L14" s="75"/>
      <c r="M14" s="75"/>
      <c r="N14" s="75"/>
      <c r="O14" s="76"/>
    </row>
    <row r="15" spans="2:38" s="12" customFormat="1" ht="14.25" customHeight="1">
      <c r="B15" s="25" t="s">
        <v>75</v>
      </c>
      <c r="C15" s="31" t="str">
        <v>Jabuticaba</v>
      </c>
      <c r="D15" s="27"/>
      <c r="E15" s="27"/>
      <c r="F15" s="27"/>
      <c r="G15" s="27"/>
      <c r="I15" s="94" t="s">
        <v>121</v>
      </c>
      <c r="J15" s="94"/>
      <c r="K15" s="96" t="s">
        <v>118</v>
      </c>
      <c r="L15" s="97"/>
      <c r="M15" s="113" t="s">
        <v>119</v>
      </c>
      <c r="N15" s="94" t="s">
        <v>120</v>
      </c>
      <c r="O15" s="94"/>
      <c r="P15" s="94"/>
    </row>
    <row r="16" spans="2:38" ht="15" customHeight="1">
      <c r="B16" s="25" t="s">
        <v>76</v>
      </c>
      <c r="C16" s="31" t="str">
        <v>JIYNTR</v>
      </c>
      <c r="D16" s="27"/>
      <c r="E16" s="27"/>
      <c r="F16" s="27"/>
      <c r="G16" s="27"/>
      <c r="H16" s="12"/>
      <c r="I16" s="87">
        <v>15</v>
      </c>
      <c r="J16" s="87"/>
      <c r="K16" s="88">
        <v>17</v>
      </c>
      <c r="L16" s="89"/>
      <c r="M16" s="114"/>
      <c r="N16" s="95">
        <v>58</v>
      </c>
      <c r="O16" s="95"/>
      <c r="P16" s="95"/>
      <c r="Q16" s="12"/>
      <c r="R16" s="12"/>
      <c r="S16" s="12"/>
      <c r="T16" s="12"/>
      <c r="U16" s="12"/>
      <c r="V16" s="12"/>
      <c r="W16" s="12"/>
      <c r="X16" s="12"/>
      <c r="Y16" s="12"/>
      <c r="Z16" s="12"/>
      <c r="AA16" s="12"/>
      <c r="AB16" s="12"/>
      <c r="AC16" s="12"/>
      <c r="AD16" s="12"/>
      <c r="AE16" s="12"/>
      <c r="AF16" s="12"/>
      <c r="AG16" s="12"/>
      <c r="AH16" s="12"/>
      <c r="AI16" s="12"/>
      <c r="AJ16" s="12"/>
      <c r="AK16" s="12"/>
      <c r="AL16" s="12"/>
    </row>
    <row r="17" spans="2:38">
      <c r="B17" s="25" t="s">
        <v>77</v>
      </c>
      <c r="C17" s="31" t="str">
        <v>KasaRot</v>
      </c>
      <c r="D17" s="27"/>
      <c r="E17" s="27"/>
      <c r="F17" s="27"/>
      <c r="G17" s="2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2:38">
      <c r="B18" s="25" t="s">
        <v>78</v>
      </c>
      <c r="C18" s="31" t="str">
        <v>Ken Tivianne</v>
      </c>
      <c r="D18" s="27"/>
      <c r="E18" s="27"/>
      <c r="F18" s="27"/>
      <c r="G18" s="2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2:38">
      <c r="B19" s="25" t="s">
        <v>79</v>
      </c>
      <c r="C19" s="31" t="str">
        <v>Li Lait</v>
      </c>
      <c r="D19" s="27"/>
      <c r="E19" s="27"/>
      <c r="F19" s="27"/>
      <c r="G19" s="27"/>
      <c r="H19" s="12"/>
      <c r="I19" s="83" t="s">
        <v>145</v>
      </c>
      <c r="J19" s="83"/>
      <c r="K19" s="12"/>
      <c r="L19" s="83" t="s">
        <v>146</v>
      </c>
      <c r="M19" s="83"/>
      <c r="N19" s="12"/>
      <c r="O19" s="73" t="s">
        <v>147</v>
      </c>
      <c r="P19" s="73"/>
      <c r="Q19" s="12"/>
      <c r="R19" s="12"/>
      <c r="S19" s="12"/>
      <c r="T19" s="12"/>
      <c r="U19" s="12"/>
      <c r="V19" s="12"/>
      <c r="W19" s="12"/>
      <c r="X19" s="12"/>
      <c r="Y19" s="12"/>
      <c r="Z19" s="12"/>
      <c r="AA19" s="12"/>
      <c r="AB19" s="12"/>
      <c r="AC19" s="12"/>
      <c r="AD19" s="12"/>
      <c r="AE19" s="12"/>
      <c r="AF19" s="12"/>
      <c r="AG19" s="12"/>
      <c r="AH19" s="12"/>
      <c r="AI19" s="12"/>
      <c r="AJ19" s="12"/>
      <c r="AK19" s="12"/>
      <c r="AL19" s="12"/>
    </row>
    <row r="20" spans="2:38">
      <c r="B20" s="25" t="s">
        <v>80</v>
      </c>
      <c r="C20" s="31" t="str">
        <v>Maefel Kaz</v>
      </c>
      <c r="D20" s="27"/>
      <c r="E20" s="27"/>
      <c r="F20" s="27"/>
      <c r="G20" s="27"/>
      <c r="H20" s="12"/>
      <c r="I20" s="93">
        <v>0.05</v>
      </c>
      <c r="J20" s="93"/>
      <c r="K20" s="12"/>
      <c r="L20" s="93">
        <v>0.35</v>
      </c>
      <c r="M20" s="93"/>
      <c r="N20" s="12"/>
      <c r="O20" s="92"/>
      <c r="P20" s="92"/>
      <c r="Q20" s="12"/>
      <c r="R20" s="12"/>
      <c r="S20" s="12"/>
      <c r="T20" s="12"/>
      <c r="U20" s="12"/>
      <c r="V20" s="12"/>
      <c r="W20" s="12"/>
      <c r="X20" s="12"/>
      <c r="Y20" s="12"/>
      <c r="Z20" s="12"/>
      <c r="AA20" s="12"/>
      <c r="AB20" s="12"/>
      <c r="AC20" s="12"/>
      <c r="AD20" s="12"/>
      <c r="AE20" s="12"/>
      <c r="AF20" s="12"/>
      <c r="AG20" s="12"/>
      <c r="AH20" s="12"/>
      <c r="AI20" s="12"/>
      <c r="AJ20" s="12"/>
      <c r="AK20" s="12"/>
      <c r="AL20" s="12"/>
    </row>
    <row r="21" spans="2:38">
      <c r="B21" s="25" t="s">
        <v>81</v>
      </c>
      <c r="C21" s="31" t="str">
        <v>Maeffel Kaz</v>
      </c>
      <c r="D21" s="27"/>
      <c r="E21" s="27"/>
      <c r="F21" s="27"/>
      <c r="G21" s="27"/>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2:38">
      <c r="B22" s="25" t="s">
        <v>82</v>
      </c>
      <c r="C22" s="31" t="str">
        <v>Rina Niam</v>
      </c>
      <c r="D22" s="27"/>
      <c r="E22" s="27"/>
      <c r="F22" s="27"/>
      <c r="G22" s="27"/>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2:38">
      <c r="B23" s="25" t="s">
        <v>83</v>
      </c>
      <c r="C23" s="31" t="str">
        <v>Rondo Roldare</v>
      </c>
      <c r="D23" s="27"/>
      <c r="E23" s="27"/>
      <c r="F23" s="27"/>
      <c r="G23" s="27"/>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row>
    <row r="24" spans="2:38">
      <c r="B24" s="25" t="s">
        <v>84</v>
      </c>
      <c r="C24" s="31" t="str">
        <v>SoNNeLoN</v>
      </c>
      <c r="D24" s="27"/>
      <c r="E24" s="27"/>
      <c r="F24" s="27"/>
      <c r="G24" s="27"/>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2:38">
      <c r="B25" s="25" t="s">
        <v>85</v>
      </c>
      <c r="C25" s="31" t="str">
        <v>TedochiKito</v>
      </c>
      <c r="D25" s="27"/>
      <c r="E25" s="27"/>
      <c r="F25" s="27"/>
      <c r="G25" s="27"/>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2:38">
      <c r="B26" s="25" t="s">
        <v>86</v>
      </c>
      <c r="C26" s="31" t="str">
        <v>Wersus95</v>
      </c>
      <c r="D26" s="27"/>
      <c r="E26" s="27"/>
      <c r="F26" s="27"/>
      <c r="G26" s="27"/>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2:38">
      <c r="B27" s="25" t="s">
        <v>87</v>
      </c>
      <c r="C27" s="31">
        <v>0</v>
      </c>
      <c r="D27" s="27"/>
      <c r="E27" s="27"/>
      <c r="F27" s="27"/>
      <c r="G27" s="27"/>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2:38">
      <c r="B28" s="34" t="s">
        <v>88</v>
      </c>
      <c r="C28" s="31">
        <v>0</v>
      </c>
      <c r="D28" s="33"/>
      <c r="E28" s="27"/>
      <c r="F28" s="33"/>
      <c r="G28" s="27"/>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2:38">
      <c r="B29" s="34" t="s">
        <v>124</v>
      </c>
      <c r="C29" s="31">
        <v>0</v>
      </c>
      <c r="D29" s="33"/>
      <c r="E29" s="27"/>
      <c r="F29" s="33"/>
      <c r="G29" s="27"/>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2:38" ht="15" customHeight="1">
      <c r="B30" s="25" t="s">
        <v>125</v>
      </c>
      <c r="C30" s="31">
        <v>0</v>
      </c>
      <c r="D30" s="27"/>
      <c r="E30" s="27"/>
      <c r="F30" s="27"/>
      <c r="G30" s="27"/>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2:38">
      <c r="B31" s="25" t="s">
        <v>126</v>
      </c>
      <c r="C31" s="31">
        <v>0</v>
      </c>
      <c r="D31" s="27"/>
      <c r="E31" s="27"/>
      <c r="F31" s="27"/>
      <c r="G31" s="27"/>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2:38">
      <c r="B32" s="25" t="s">
        <v>127</v>
      </c>
      <c r="C32" s="31">
        <v>0</v>
      </c>
      <c r="D32" s="27"/>
      <c r="E32" s="27"/>
      <c r="F32" s="27"/>
      <c r="G32" s="27"/>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2:38">
      <c r="B33" s="25" t="s">
        <v>128</v>
      </c>
      <c r="C33" s="31">
        <v>0</v>
      </c>
      <c r="D33" s="27"/>
      <c r="E33" s="27"/>
      <c r="F33" s="27"/>
      <c r="G33" s="27"/>
      <c r="H33" s="12"/>
      <c r="I33" s="12"/>
      <c r="J33" s="12" t="s">
        <v>66</v>
      </c>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2:38" ht="15" customHeight="1">
      <c r="B34" s="25" t="s">
        <v>129</v>
      </c>
      <c r="C34" s="31">
        <v>0</v>
      </c>
      <c r="D34" s="27"/>
      <c r="E34" s="27"/>
      <c r="F34" s="27"/>
      <c r="G34" s="27"/>
      <c r="H34" s="12"/>
      <c r="I34" s="12"/>
      <c r="J34" s="90" t="s">
        <v>67</v>
      </c>
      <c r="K34" s="90"/>
      <c r="L34" s="90"/>
      <c r="M34" s="90"/>
      <c r="N34" s="90"/>
      <c r="O34" s="90"/>
      <c r="P34" s="90"/>
      <c r="Q34" s="90"/>
      <c r="R34" s="12"/>
      <c r="S34" s="12"/>
      <c r="T34" s="12"/>
      <c r="U34" s="12"/>
      <c r="V34" s="12"/>
      <c r="W34" s="12"/>
      <c r="X34" s="12"/>
      <c r="Y34" s="12"/>
      <c r="Z34" s="12"/>
      <c r="AA34" s="12"/>
      <c r="AB34" s="12"/>
      <c r="AC34" s="12"/>
      <c r="AD34" s="12"/>
      <c r="AE34" s="12"/>
      <c r="AF34" s="12"/>
      <c r="AG34" s="12"/>
      <c r="AH34" s="12"/>
      <c r="AI34" s="12"/>
      <c r="AJ34" s="12"/>
      <c r="AK34" s="12"/>
      <c r="AL34" s="12"/>
    </row>
    <row r="35" spans="2:38">
      <c r="B35" s="25" t="s">
        <v>130</v>
      </c>
      <c r="C35" s="31">
        <v>0</v>
      </c>
      <c r="D35" s="27"/>
      <c r="E35" s="27"/>
      <c r="F35" s="27"/>
      <c r="G35" s="27"/>
      <c r="H35" s="12"/>
      <c r="I35" s="12"/>
      <c r="J35" s="90"/>
      <c r="K35" s="90"/>
      <c r="L35" s="90"/>
      <c r="M35" s="90"/>
      <c r="N35" s="90"/>
      <c r="O35" s="90"/>
      <c r="P35" s="90"/>
      <c r="Q35" s="90"/>
      <c r="R35" s="12"/>
      <c r="S35" s="12"/>
      <c r="T35" s="12"/>
      <c r="U35" s="12"/>
      <c r="V35" s="12"/>
      <c r="W35" s="12"/>
      <c r="X35" s="12"/>
      <c r="Y35" s="12"/>
      <c r="Z35" s="12"/>
      <c r="AA35" s="12"/>
      <c r="AB35" s="12"/>
      <c r="AC35" s="12"/>
      <c r="AD35" s="12"/>
      <c r="AE35" s="12"/>
      <c r="AF35" s="12"/>
      <c r="AG35" s="12"/>
      <c r="AH35" s="12"/>
      <c r="AI35" s="12"/>
      <c r="AJ35" s="12"/>
      <c r="AK35" s="12"/>
      <c r="AL35" s="12"/>
    </row>
    <row r="36" spans="2:38">
      <c r="B36" s="25" t="s">
        <v>131</v>
      </c>
      <c r="C36" s="31">
        <v>0</v>
      </c>
      <c r="D36" s="27"/>
      <c r="E36" s="27"/>
      <c r="F36" s="27"/>
      <c r="G36" s="27"/>
      <c r="H36" s="12"/>
      <c r="I36" s="12"/>
      <c r="J36" s="90"/>
      <c r="K36" s="90"/>
      <c r="L36" s="90"/>
      <c r="M36" s="90"/>
      <c r="N36" s="90"/>
      <c r="O36" s="90"/>
      <c r="P36" s="90"/>
      <c r="Q36" s="90"/>
      <c r="R36" s="12"/>
      <c r="S36" s="12"/>
      <c r="T36" s="12"/>
      <c r="U36" s="12"/>
      <c r="V36" s="12"/>
      <c r="W36" s="12"/>
      <c r="X36" s="12"/>
      <c r="Y36" s="12"/>
      <c r="Z36" s="12"/>
      <c r="AA36" s="12"/>
      <c r="AB36" s="12"/>
      <c r="AC36" s="12"/>
      <c r="AD36" s="12"/>
      <c r="AE36" s="12"/>
      <c r="AF36" s="12"/>
      <c r="AG36" s="12"/>
      <c r="AH36" s="12"/>
      <c r="AI36" s="12"/>
      <c r="AJ36" s="12"/>
      <c r="AK36" s="12"/>
      <c r="AL36" s="12"/>
    </row>
    <row r="37" spans="2:38">
      <c r="B37" s="25" t="s">
        <v>132</v>
      </c>
      <c r="C37" s="31">
        <v>0</v>
      </c>
      <c r="D37" s="27"/>
      <c r="E37" s="27"/>
      <c r="F37" s="27"/>
      <c r="G37" s="27"/>
      <c r="H37" s="12"/>
      <c r="I37" s="12"/>
      <c r="J37" s="90"/>
      <c r="K37" s="90"/>
      <c r="L37" s="90"/>
      <c r="M37" s="90"/>
      <c r="N37" s="90"/>
      <c r="O37" s="90"/>
      <c r="P37" s="90"/>
      <c r="Q37" s="90"/>
      <c r="R37" s="12"/>
      <c r="S37" s="12"/>
      <c r="T37" s="12"/>
      <c r="U37" s="12"/>
      <c r="V37" s="12"/>
      <c r="W37" s="12"/>
      <c r="X37" s="12"/>
      <c r="Y37" s="12"/>
      <c r="Z37" s="12"/>
      <c r="AA37" s="12"/>
      <c r="AB37" s="12"/>
      <c r="AC37" s="12"/>
      <c r="AD37" s="12"/>
      <c r="AE37" s="12"/>
      <c r="AF37" s="12"/>
      <c r="AG37" s="12"/>
      <c r="AH37" s="12"/>
      <c r="AI37" s="12"/>
      <c r="AJ37" s="12"/>
      <c r="AK37" s="12"/>
      <c r="AL37" s="12"/>
    </row>
    <row r="38" spans="2:38">
      <c r="B38" s="25" t="s">
        <v>133</v>
      </c>
      <c r="C38" s="31">
        <v>0</v>
      </c>
      <c r="D38" s="27"/>
      <c r="E38" s="27"/>
      <c r="F38" s="27"/>
      <c r="G38" s="27"/>
      <c r="H38" s="12"/>
      <c r="I38" s="12"/>
      <c r="J38" s="90"/>
      <c r="K38" s="90"/>
      <c r="L38" s="90"/>
      <c r="M38" s="90"/>
      <c r="N38" s="90"/>
      <c r="O38" s="90"/>
      <c r="P38" s="90"/>
      <c r="Q38" s="90"/>
      <c r="R38" s="12"/>
      <c r="S38" s="12"/>
      <c r="T38" s="12"/>
      <c r="U38" s="12"/>
      <c r="V38" s="12"/>
      <c r="W38" s="12"/>
      <c r="X38" s="12"/>
      <c r="Y38" s="12"/>
      <c r="Z38" s="12"/>
      <c r="AA38" s="12"/>
      <c r="AB38" s="12"/>
      <c r="AC38" s="12"/>
      <c r="AD38" s="12"/>
      <c r="AE38" s="12"/>
      <c r="AF38" s="12"/>
      <c r="AG38" s="12"/>
      <c r="AH38" s="12"/>
      <c r="AI38" s="12"/>
      <c r="AJ38" s="12"/>
      <c r="AK38" s="12"/>
      <c r="AL38" s="12"/>
    </row>
    <row r="39" spans="2:38">
      <c r="B39" s="25" t="s">
        <v>134</v>
      </c>
      <c r="C39" s="31">
        <v>0</v>
      </c>
      <c r="D39" s="27"/>
      <c r="E39" s="27"/>
      <c r="F39" s="27"/>
      <c r="G39" s="27"/>
      <c r="H39" s="12"/>
      <c r="I39" s="12"/>
      <c r="J39" s="90"/>
      <c r="K39" s="90"/>
      <c r="L39" s="90"/>
      <c r="M39" s="90"/>
      <c r="N39" s="90"/>
      <c r="O39" s="90"/>
      <c r="P39" s="90"/>
      <c r="Q39" s="90"/>
      <c r="R39" s="12"/>
      <c r="S39" s="12"/>
      <c r="T39" s="12"/>
      <c r="U39" s="12"/>
      <c r="V39" s="12"/>
      <c r="W39" s="12"/>
      <c r="X39" s="12"/>
      <c r="Y39" s="12"/>
      <c r="Z39" s="12"/>
      <c r="AA39" s="12"/>
      <c r="AB39" s="12"/>
      <c r="AC39" s="12"/>
      <c r="AD39" s="12"/>
      <c r="AE39" s="12"/>
      <c r="AF39" s="12"/>
      <c r="AG39" s="12"/>
      <c r="AH39" s="12"/>
      <c r="AI39" s="12"/>
      <c r="AJ39" s="12"/>
      <c r="AK39" s="12"/>
      <c r="AL39" s="12"/>
    </row>
    <row r="40" spans="2:38">
      <c r="B40" s="25" t="s">
        <v>135</v>
      </c>
      <c r="C40" s="31">
        <v>0</v>
      </c>
      <c r="D40" s="27"/>
      <c r="E40" s="27"/>
      <c r="F40" s="27"/>
      <c r="G40" s="27"/>
      <c r="H40" s="12"/>
      <c r="I40" s="12"/>
      <c r="J40" s="90"/>
      <c r="K40" s="90"/>
      <c r="L40" s="90"/>
      <c r="M40" s="90"/>
      <c r="N40" s="90"/>
      <c r="O40" s="90"/>
      <c r="P40" s="90"/>
      <c r="Q40" s="90"/>
      <c r="R40" s="12"/>
      <c r="S40" s="12"/>
      <c r="T40" s="12"/>
      <c r="U40" s="12"/>
      <c r="V40" s="12"/>
      <c r="W40" s="12"/>
      <c r="X40" s="12"/>
      <c r="Y40" s="12"/>
      <c r="Z40" s="12"/>
      <c r="AA40" s="12"/>
      <c r="AB40" s="12"/>
      <c r="AC40" s="12"/>
      <c r="AD40" s="12"/>
      <c r="AE40" s="12"/>
      <c r="AF40" s="12"/>
      <c r="AG40" s="12"/>
      <c r="AH40" s="12"/>
      <c r="AI40" s="12"/>
      <c r="AJ40" s="12"/>
      <c r="AK40" s="12"/>
      <c r="AL40" s="12"/>
    </row>
    <row r="41" spans="2:38">
      <c r="B41" s="25" t="s">
        <v>136</v>
      </c>
      <c r="C41" s="31">
        <v>0</v>
      </c>
      <c r="D41" s="27"/>
      <c r="E41" s="27"/>
      <c r="F41" s="27"/>
      <c r="G41" s="27"/>
      <c r="H41" s="12"/>
      <c r="I41" s="12"/>
      <c r="J41" s="90"/>
      <c r="K41" s="90"/>
      <c r="L41" s="90"/>
      <c r="M41" s="90"/>
      <c r="N41" s="90"/>
      <c r="O41" s="90"/>
      <c r="P41" s="90"/>
      <c r="Q41" s="90"/>
      <c r="R41" s="12"/>
      <c r="S41" s="12"/>
      <c r="T41" s="12"/>
      <c r="U41" s="12"/>
      <c r="V41" s="12"/>
      <c r="W41" s="12"/>
      <c r="X41" s="12"/>
      <c r="Y41" s="12"/>
      <c r="Z41" s="12"/>
      <c r="AA41" s="12"/>
      <c r="AB41" s="12"/>
      <c r="AC41" s="12"/>
      <c r="AD41" s="12"/>
      <c r="AE41" s="12"/>
      <c r="AF41" s="12"/>
      <c r="AG41" s="12"/>
      <c r="AH41" s="12"/>
      <c r="AI41" s="12"/>
      <c r="AJ41" s="12"/>
      <c r="AK41" s="12"/>
      <c r="AL41" s="12"/>
    </row>
    <row r="42" spans="2:38">
      <c r="B42" s="25" t="s">
        <v>141</v>
      </c>
      <c r="C42" s="31">
        <v>0</v>
      </c>
      <c r="D42" s="27"/>
      <c r="E42" s="27"/>
      <c r="F42" s="27"/>
      <c r="G42" s="27"/>
      <c r="H42" s="12"/>
      <c r="I42" s="12"/>
      <c r="J42" s="90"/>
      <c r="K42" s="90"/>
      <c r="L42" s="90"/>
      <c r="M42" s="90"/>
      <c r="N42" s="90"/>
      <c r="O42" s="90"/>
      <c r="P42" s="90"/>
      <c r="Q42" s="90"/>
      <c r="R42" s="12"/>
      <c r="S42" s="12"/>
      <c r="T42" s="12"/>
      <c r="U42" s="12"/>
      <c r="V42" s="12"/>
      <c r="W42" s="12"/>
      <c r="X42" s="12"/>
      <c r="Y42" s="12"/>
      <c r="Z42" s="12"/>
      <c r="AA42" s="12"/>
      <c r="AB42" s="12"/>
      <c r="AC42" s="12"/>
      <c r="AD42" s="12"/>
      <c r="AE42" s="12"/>
      <c r="AF42" s="12"/>
      <c r="AG42" s="12"/>
      <c r="AH42" s="12"/>
      <c r="AI42" s="12"/>
      <c r="AJ42" s="12"/>
      <c r="AK42" s="12"/>
      <c r="AL42" s="12"/>
    </row>
    <row r="43" spans="2:38">
      <c r="B43" s="25" t="s">
        <v>142</v>
      </c>
      <c r="C43" s="31">
        <v>0</v>
      </c>
      <c r="D43" s="27"/>
      <c r="E43" s="27"/>
      <c r="F43" s="27"/>
      <c r="G43" s="27"/>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2:38">
      <c r="B44" s="25" t="s">
        <v>143</v>
      </c>
      <c r="C44" s="31">
        <v>0</v>
      </c>
      <c r="D44" s="27"/>
      <c r="E44" s="27"/>
      <c r="F44" s="27"/>
      <c r="G44" s="27"/>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2:38">
      <c r="B45" s="25" t="s">
        <v>144</v>
      </c>
      <c r="C45" s="31">
        <v>0</v>
      </c>
      <c r="D45" s="27"/>
      <c r="E45" s="27"/>
      <c r="F45" s="27"/>
      <c r="G45" s="27"/>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2:38">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2:38">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2:38">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2:38">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2:38">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2:38">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2:38">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2:38">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2:38">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2:38">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2:38">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2:38">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2:38">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2:38">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2:38">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2:38">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2:38">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2:38">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2:38">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2:38">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2:38">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2:38">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2:38">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2:38">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2:38">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2:38">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2:38">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2:38">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2:38">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2:38">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2:38">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2:38">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2:3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2:38">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2:38">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2:38">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2:38">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2:38">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2:38">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2:38">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2:38">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2:38">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2:38">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2:38">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sheetData>
  <sheetProtection selectLockedCells="1" selectUnlockedCells="1"/>
  <mergeCells count="23">
    <mergeCell ref="J34:Q42"/>
    <mergeCell ref="O20:P20"/>
    <mergeCell ref="I20:J20"/>
    <mergeCell ref="L20:M20"/>
    <mergeCell ref="D2:D5"/>
    <mergeCell ref="E2:E5"/>
    <mergeCell ref="F2:F5"/>
    <mergeCell ref="G2:G5"/>
    <mergeCell ref="J9:L9"/>
    <mergeCell ref="J8:L8"/>
    <mergeCell ref="O19:P19"/>
    <mergeCell ref="J14:O14"/>
    <mergeCell ref="J3:N3"/>
    <mergeCell ref="J2:N2"/>
    <mergeCell ref="I19:J19"/>
    <mergeCell ref="L19:M19"/>
    <mergeCell ref="I16:J16"/>
    <mergeCell ref="K16:L16"/>
    <mergeCell ref="N15:P15"/>
    <mergeCell ref="N16:P16"/>
    <mergeCell ref="I15:J15"/>
    <mergeCell ref="K15:L15"/>
    <mergeCell ref="M15:M16"/>
  </mergeCells>
  <phoneticPr fontId="5" type="noConversion"/>
  <pageMargins left="0.7" right="0.7" top="0.75" bottom="0.75" header="0.51180555555555551" footer="0.51180555555555551"/>
  <pageSetup paperSize="9"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dimension ref="A1:BX304"/>
  <sheetViews>
    <sheetView zoomScale="75" workbookViewId="0">
      <selection activeCell="A18" sqref="A18:IV19"/>
    </sheetView>
  </sheetViews>
  <sheetFormatPr defaultColWidth="12.5703125" defaultRowHeight="15"/>
  <cols>
    <col min="1" max="1" width="3" customWidth="1"/>
    <col min="2" max="2" width="13.140625" customWidth="1"/>
    <col min="3" max="32" width="11.7109375" customWidth="1"/>
    <col min="52" max="56" width="11.7109375" customWidth="1"/>
  </cols>
  <sheetData>
    <row r="1" spans="1:76">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row>
    <row r="2" spans="1:76">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row>
    <row r="3" spans="1:76">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row>
    <row r="4" spans="1:76">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row>
    <row r="5" spans="1:76">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row>
    <row r="6" spans="1:76">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row>
    <row r="7" spans="1:76">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row>
    <row r="8" spans="1:76">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row>
    <row r="9" spans="1:76">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row>
    <row r="10" spans="1:76">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row>
    <row r="11" spans="1:76">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row>
    <row r="12" spans="1:76">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row>
    <row r="13" spans="1:76">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row>
    <row r="14" spans="1:76" ht="29.25" customHeight="1">
      <c r="A14" s="12"/>
      <c r="B14" s="98" t="s">
        <v>139</v>
      </c>
      <c r="C14" s="98"/>
      <c r="D14" s="98"/>
      <c r="E14" s="12"/>
      <c r="F14" s="98" t="s">
        <v>140</v>
      </c>
      <c r="G14" s="98"/>
      <c r="H14" s="98"/>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row>
    <row r="15" spans="1:76">
      <c r="A15" s="12"/>
      <c r="B15" s="99"/>
      <c r="C15" s="99"/>
      <c r="D15" s="99"/>
      <c r="E15" s="12"/>
      <c r="F15" s="101">
        <f>SUM('рассчет вводных'!B71:I71)</f>
        <v>227960394.07000002</v>
      </c>
      <c r="G15" s="101"/>
      <c r="H15" s="101"/>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row>
    <row r="16" spans="1:76">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row>
    <row r="17" spans="1:76">
      <c r="A17" s="12"/>
      <c r="B17" s="70"/>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row>
    <row r="18" spans="1:76">
      <c r="A18" s="12"/>
      <c r="B18" s="100" t="s">
        <v>73</v>
      </c>
      <c r="C18" s="36" t="str">
        <f t="array" ref="C18:BW19">TRANSPOSE('2. Вводные'!B6:C45)</f>
        <v>Майнер 1</v>
      </c>
      <c r="D18" s="36" t="str">
        <v>Майнер 2</v>
      </c>
      <c r="E18" s="36" t="str">
        <v>Майнер 3</v>
      </c>
      <c r="F18" s="36" t="str">
        <v>Майнер 4</v>
      </c>
      <c r="G18" s="36" t="str">
        <v>Майнер 5</v>
      </c>
      <c r="H18" s="36" t="str">
        <v>Майнер 6</v>
      </c>
      <c r="I18" s="36" t="str">
        <v>Майнер 7</v>
      </c>
      <c r="J18" s="36" t="str">
        <v>Майнер 8</v>
      </c>
      <c r="K18" s="36" t="str">
        <v>Майнер 9</v>
      </c>
      <c r="L18" s="36" t="str">
        <v>Майнер 10</v>
      </c>
      <c r="M18" s="36" t="str">
        <v>Майнер 11</v>
      </c>
      <c r="N18" s="36" t="str">
        <v>Майнер 12</v>
      </c>
      <c r="O18" s="36" t="str">
        <v>Майнер 13</v>
      </c>
      <c r="P18" s="36" t="str">
        <v>Майнер 14</v>
      </c>
      <c r="Q18" s="36" t="str">
        <v>Майнер 15</v>
      </c>
      <c r="R18" s="36" t="str">
        <v>Майнер 16</v>
      </c>
      <c r="S18" s="36" t="str">
        <v>Майнер 17</v>
      </c>
      <c r="T18" s="36" t="str">
        <v>Майнер 18</v>
      </c>
      <c r="U18" s="36" t="str">
        <v>Майнер 19</v>
      </c>
      <c r="V18" s="36" t="str">
        <v>Майнер 20</v>
      </c>
      <c r="W18" s="36" t="str">
        <v>Майнер 21</v>
      </c>
      <c r="X18" s="36" t="str">
        <v>Майнер 22</v>
      </c>
      <c r="Y18" s="36" t="str">
        <v>Майнер 23</v>
      </c>
      <c r="Z18" s="36" t="str">
        <v>Майнер 24</v>
      </c>
      <c r="AA18" s="36" t="str">
        <v>Майнер 25</v>
      </c>
      <c r="AB18" s="36" t="str">
        <v>Майнер 26</v>
      </c>
      <c r="AC18" s="36" t="str">
        <v>Майнер 27</v>
      </c>
      <c r="AD18" s="36" t="str">
        <v>Майнер 28</v>
      </c>
      <c r="AE18" s="36" t="str">
        <v>Майнер 29</v>
      </c>
      <c r="AF18" s="36" t="str">
        <v>Майнер 30</v>
      </c>
      <c r="AG18" s="36" t="str">
        <v>Майнер 31</v>
      </c>
      <c r="AH18" s="36" t="str">
        <v>Майнер 32</v>
      </c>
      <c r="AI18" s="36" t="str">
        <v>Майнер 33</v>
      </c>
      <c r="AJ18" s="36" t="str">
        <v>Майнер 34</v>
      </c>
      <c r="AK18" s="36" t="str">
        <v>Майнер 35</v>
      </c>
      <c r="AL18" s="36" t="str">
        <v>Майнер 36</v>
      </c>
      <c r="AM18" s="36" t="str">
        <v>Майнер 37</v>
      </c>
      <c r="AN18" s="36" t="str">
        <v>Майнер 38</v>
      </c>
      <c r="AO18" s="36" t="str">
        <v>Майнер 39</v>
      </c>
      <c r="AP18" s="36" t="str">
        <v>Майнер 40</v>
      </c>
      <c r="AQ18" s="36" t="e">
        <v>#N/A</v>
      </c>
      <c r="AR18" s="36" t="e">
        <v>#N/A</v>
      </c>
      <c r="AS18" s="36" t="e">
        <v>#N/A</v>
      </c>
      <c r="AT18" s="36" t="e">
        <v>#N/A</v>
      </c>
      <c r="AU18" s="36" t="e">
        <v>#N/A</v>
      </c>
      <c r="AV18" s="36" t="e">
        <v>#N/A</v>
      </c>
      <c r="AW18" s="36" t="e">
        <v>#N/A</v>
      </c>
      <c r="AX18" s="36" t="e">
        <v>#N/A</v>
      </c>
      <c r="AY18" s="36" t="e">
        <v>#N/A</v>
      </c>
      <c r="AZ18" s="36" t="e">
        <v>#N/A</v>
      </c>
      <c r="BA18" s="36" t="e">
        <v>#N/A</v>
      </c>
      <c r="BB18" s="36" t="e">
        <v>#N/A</v>
      </c>
      <c r="BC18" s="36" t="e">
        <v>#N/A</v>
      </c>
      <c r="BD18" s="36" t="e">
        <v>#N/A</v>
      </c>
      <c r="BE18" s="36" t="e">
        <v>#N/A</v>
      </c>
      <c r="BF18" s="36" t="e">
        <v>#N/A</v>
      </c>
      <c r="BG18" s="36" t="e">
        <v>#N/A</v>
      </c>
      <c r="BH18" s="36" t="e">
        <v>#N/A</v>
      </c>
      <c r="BI18" s="36" t="e">
        <v>#N/A</v>
      </c>
      <c r="BJ18" s="36" t="e">
        <v>#N/A</v>
      </c>
      <c r="BK18" s="36" t="e">
        <v>#N/A</v>
      </c>
      <c r="BL18" s="36" t="e">
        <v>#N/A</v>
      </c>
      <c r="BM18" s="36" t="e">
        <v>#N/A</v>
      </c>
      <c r="BN18" s="36" t="e">
        <v>#N/A</v>
      </c>
      <c r="BO18" s="36" t="e">
        <v>#N/A</v>
      </c>
      <c r="BP18" s="36" t="e">
        <v>#N/A</v>
      </c>
      <c r="BQ18" s="36" t="e">
        <v>#N/A</v>
      </c>
      <c r="BR18" s="36" t="e">
        <v>#N/A</v>
      </c>
      <c r="BS18" s="36" t="e">
        <v>#N/A</v>
      </c>
      <c r="BT18" s="36" t="e">
        <v>#N/A</v>
      </c>
      <c r="BU18" s="36" t="e">
        <v>#N/A</v>
      </c>
      <c r="BV18" s="36" t="e">
        <v>#N/A</v>
      </c>
      <c r="BW18" s="36" t="e">
        <v>#N/A</v>
      </c>
      <c r="BX18" s="12"/>
    </row>
    <row r="19" spans="1:76" s="53" customFormat="1">
      <c r="A19" s="54"/>
      <c r="B19" s="100"/>
      <c r="C19" s="68" t="str">
        <v>Antonio Beard</v>
      </c>
      <c r="D19" s="68" t="str">
        <v>Azile Duskwood</v>
      </c>
      <c r="E19" s="68" t="str">
        <v>candeg</v>
      </c>
      <c r="F19" s="68" t="str">
        <v>Commondante</v>
      </c>
      <c r="G19" s="68" t="str">
        <v>Dart Lobrik</v>
      </c>
      <c r="H19" s="68" t="str">
        <v>DeusEx Main</v>
      </c>
      <c r="I19" s="68" t="str">
        <v>Efremius</v>
      </c>
      <c r="J19" s="68" t="str">
        <v>Hoshimura Makina</v>
      </c>
      <c r="K19" s="68" t="str">
        <v>Imbrus</v>
      </c>
      <c r="L19" s="69" t="str">
        <v>Jabuticaba</v>
      </c>
      <c r="M19" s="68" t="str">
        <v>JIYNTR</v>
      </c>
      <c r="N19" s="68" t="str">
        <v>KasaRot</v>
      </c>
      <c r="O19" s="68" t="str">
        <v>Ken Tivianne</v>
      </c>
      <c r="P19" s="68" t="str">
        <v>Li Lait</v>
      </c>
      <c r="Q19" s="68" t="str">
        <v>Maefel Kaz</v>
      </c>
      <c r="R19" s="68" t="str">
        <v>Maeffel Kaz</v>
      </c>
      <c r="S19" s="68" t="str">
        <v>Rina Niam</v>
      </c>
      <c r="T19" s="68" t="str">
        <v>Rondo Roldare</v>
      </c>
      <c r="U19" s="68" t="str">
        <v>SoNNeLoN</v>
      </c>
      <c r="V19" s="68" t="str">
        <v>TedochiKito</v>
      </c>
      <c r="W19" s="68" t="str">
        <v>Wersus95</v>
      </c>
      <c r="X19" s="68">
        <v>0</v>
      </c>
      <c r="Y19" s="68">
        <v>0</v>
      </c>
      <c r="Z19" s="68">
        <v>0</v>
      </c>
      <c r="AA19" s="68">
        <v>0</v>
      </c>
      <c r="AB19" s="68">
        <v>0</v>
      </c>
      <c r="AC19" s="68">
        <v>0</v>
      </c>
      <c r="AD19" s="68">
        <v>0</v>
      </c>
      <c r="AE19" s="68">
        <v>0</v>
      </c>
      <c r="AF19" s="68">
        <v>0</v>
      </c>
      <c r="AG19" s="68">
        <v>0</v>
      </c>
      <c r="AH19" s="68">
        <v>0</v>
      </c>
      <c r="AI19" s="68">
        <v>0</v>
      </c>
      <c r="AJ19" s="68">
        <v>0</v>
      </c>
      <c r="AK19" s="68">
        <v>0</v>
      </c>
      <c r="AL19" s="68">
        <v>0</v>
      </c>
      <c r="AM19" s="68">
        <v>0</v>
      </c>
      <c r="AN19" s="68">
        <v>0</v>
      </c>
      <c r="AO19" s="68">
        <v>0</v>
      </c>
      <c r="AP19" s="68">
        <v>0</v>
      </c>
      <c r="AQ19" s="68" t="e">
        <v>#N/A</v>
      </c>
      <c r="AR19" s="68" t="e">
        <v>#N/A</v>
      </c>
      <c r="AS19" s="68" t="e">
        <v>#N/A</v>
      </c>
      <c r="AT19" s="68" t="e">
        <v>#N/A</v>
      </c>
      <c r="AU19" s="68" t="e">
        <v>#N/A</v>
      </c>
      <c r="AV19" s="68" t="e">
        <v>#N/A</v>
      </c>
      <c r="AW19" s="68" t="e">
        <v>#N/A</v>
      </c>
      <c r="AX19" s="68" t="e">
        <v>#N/A</v>
      </c>
      <c r="AY19" s="68" t="e">
        <v>#N/A</v>
      </c>
      <c r="AZ19" s="68" t="e">
        <v>#N/A</v>
      </c>
      <c r="BA19" s="68" t="e">
        <v>#N/A</v>
      </c>
      <c r="BB19" s="68" t="e">
        <v>#N/A</v>
      </c>
      <c r="BC19" s="68" t="e">
        <v>#N/A</v>
      </c>
      <c r="BD19" s="68" t="e">
        <v>#N/A</v>
      </c>
      <c r="BE19" s="68" t="e">
        <v>#N/A</v>
      </c>
      <c r="BF19" s="68" t="e">
        <v>#N/A</v>
      </c>
      <c r="BG19" s="68" t="e">
        <v>#N/A</v>
      </c>
      <c r="BH19" s="68" t="e">
        <v>#N/A</v>
      </c>
      <c r="BI19" s="68" t="e">
        <v>#N/A</v>
      </c>
      <c r="BJ19" s="68" t="e">
        <v>#N/A</v>
      </c>
      <c r="BK19" s="68" t="e">
        <v>#N/A</v>
      </c>
      <c r="BL19" s="68" t="e">
        <v>#N/A</v>
      </c>
      <c r="BM19" s="68" t="e">
        <v>#N/A</v>
      </c>
      <c r="BN19" s="68" t="e">
        <v>#N/A</v>
      </c>
      <c r="BO19" s="68" t="e">
        <v>#N/A</v>
      </c>
      <c r="BP19" s="68" t="e">
        <v>#N/A</v>
      </c>
      <c r="BQ19" s="68" t="e">
        <v>#N/A</v>
      </c>
      <c r="BR19" s="68" t="e">
        <v>#N/A</v>
      </c>
      <c r="BS19" s="68" t="e">
        <v>#N/A</v>
      </c>
      <c r="BT19" s="68" t="e">
        <v>#N/A</v>
      </c>
      <c r="BU19" s="68" t="e">
        <v>#N/A</v>
      </c>
      <c r="BV19" s="68" t="e">
        <v>#N/A</v>
      </c>
      <c r="BW19" s="68" t="e">
        <v>#N/A</v>
      </c>
      <c r="BX19" s="54"/>
    </row>
    <row r="20" spans="1:76">
      <c r="A20" s="12"/>
      <c r="B20" s="37" t="str">
        <f t="array" ref="B20:B27">TRANSPOSE('2. Вводные'!I10:P10)</f>
        <v>Tritanium</v>
      </c>
      <c r="C20" s="38"/>
      <c r="D20" s="39"/>
      <c r="E20" s="39"/>
      <c r="F20" s="39"/>
      <c r="G20" s="39"/>
      <c r="H20" s="39"/>
      <c r="I20" s="39"/>
      <c r="J20" s="39"/>
      <c r="K20" s="39"/>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12"/>
    </row>
    <row r="21" spans="1:76">
      <c r="A21" s="12"/>
      <c r="B21" s="37" t="str">
        <v>Pyerite</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12"/>
    </row>
    <row r="22" spans="1:76">
      <c r="A22" s="12"/>
      <c r="B22" s="37" t="str">
        <v>Mexallon</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12"/>
    </row>
    <row r="23" spans="1:76">
      <c r="A23" s="12"/>
      <c r="B23" s="37" t="str">
        <v>Isogen</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12"/>
    </row>
    <row r="24" spans="1:76">
      <c r="A24" s="12"/>
      <c r="B24" s="37" t="str">
        <v>Nocxium</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12"/>
    </row>
    <row r="25" spans="1:76">
      <c r="A25" s="12"/>
      <c r="B25" s="37" t="str">
        <v>Zydrine</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12"/>
    </row>
    <row r="26" spans="1:76">
      <c r="A26" s="12"/>
      <c r="B26" s="37" t="str">
        <v>Megacyte</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12"/>
    </row>
    <row r="27" spans="1:76">
      <c r="A27" s="12"/>
      <c r="B27" s="44" t="str">
        <v>Morphite</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12"/>
    </row>
    <row r="28" spans="1:76" ht="30">
      <c r="A28" s="12"/>
      <c r="B28" s="40" t="s">
        <v>138</v>
      </c>
      <c r="C28" s="45">
        <f>SUM(C20:C27)*0.01</f>
        <v>0</v>
      </c>
      <c r="D28" s="45">
        <f t="shared" ref="D28:BO28" si="0">SUM(D20:D27)*0.01</f>
        <v>0</v>
      </c>
      <c r="E28" s="45">
        <f t="shared" si="0"/>
        <v>0</v>
      </c>
      <c r="F28" s="45">
        <f t="shared" si="0"/>
        <v>0</v>
      </c>
      <c r="G28" s="45">
        <f t="shared" si="0"/>
        <v>0</v>
      </c>
      <c r="H28" s="45">
        <f t="shared" si="0"/>
        <v>0</v>
      </c>
      <c r="I28" s="45">
        <f t="shared" si="0"/>
        <v>0</v>
      </c>
      <c r="J28" s="45">
        <f t="shared" si="0"/>
        <v>0</v>
      </c>
      <c r="K28" s="45">
        <f t="shared" si="0"/>
        <v>0</v>
      </c>
      <c r="L28" s="45">
        <f t="shared" si="0"/>
        <v>0</v>
      </c>
      <c r="M28" s="45">
        <f t="shared" si="0"/>
        <v>0</v>
      </c>
      <c r="N28" s="45">
        <f t="shared" si="0"/>
        <v>0</v>
      </c>
      <c r="O28" s="45">
        <f t="shared" si="0"/>
        <v>0</v>
      </c>
      <c r="P28" s="45">
        <f t="shared" si="0"/>
        <v>0</v>
      </c>
      <c r="Q28" s="45">
        <f t="shared" si="0"/>
        <v>0</v>
      </c>
      <c r="R28" s="45">
        <f t="shared" si="0"/>
        <v>0</v>
      </c>
      <c r="S28" s="45">
        <f t="shared" si="0"/>
        <v>0</v>
      </c>
      <c r="T28" s="45">
        <f t="shared" si="0"/>
        <v>0</v>
      </c>
      <c r="U28" s="45">
        <f t="shared" si="0"/>
        <v>0</v>
      </c>
      <c r="V28" s="45">
        <f t="shared" si="0"/>
        <v>0</v>
      </c>
      <c r="W28" s="45">
        <f t="shared" si="0"/>
        <v>0</v>
      </c>
      <c r="X28" s="45">
        <f t="shared" si="0"/>
        <v>0</v>
      </c>
      <c r="Y28" s="45">
        <f t="shared" si="0"/>
        <v>0</v>
      </c>
      <c r="Z28" s="45">
        <f t="shared" si="0"/>
        <v>0</v>
      </c>
      <c r="AA28" s="45">
        <f t="shared" si="0"/>
        <v>0</v>
      </c>
      <c r="AB28" s="45">
        <f t="shared" si="0"/>
        <v>0</v>
      </c>
      <c r="AC28" s="45">
        <f t="shared" si="0"/>
        <v>0</v>
      </c>
      <c r="AD28" s="45">
        <f t="shared" si="0"/>
        <v>0</v>
      </c>
      <c r="AE28" s="45">
        <f t="shared" si="0"/>
        <v>0</v>
      </c>
      <c r="AF28" s="45">
        <f t="shared" si="0"/>
        <v>0</v>
      </c>
      <c r="AG28" s="45">
        <f t="shared" si="0"/>
        <v>0</v>
      </c>
      <c r="AH28" s="45">
        <f t="shared" si="0"/>
        <v>0</v>
      </c>
      <c r="AI28" s="45">
        <f t="shared" si="0"/>
        <v>0</v>
      </c>
      <c r="AJ28" s="45">
        <f t="shared" si="0"/>
        <v>0</v>
      </c>
      <c r="AK28" s="45">
        <f t="shared" si="0"/>
        <v>0</v>
      </c>
      <c r="AL28" s="45">
        <f t="shared" si="0"/>
        <v>0</v>
      </c>
      <c r="AM28" s="45">
        <f t="shared" si="0"/>
        <v>0</v>
      </c>
      <c r="AN28" s="45">
        <f t="shared" si="0"/>
        <v>0</v>
      </c>
      <c r="AO28" s="45">
        <f t="shared" si="0"/>
        <v>0</v>
      </c>
      <c r="AP28" s="45">
        <f t="shared" si="0"/>
        <v>0</v>
      </c>
      <c r="AQ28" s="45">
        <f t="shared" si="0"/>
        <v>0</v>
      </c>
      <c r="AR28" s="45">
        <f t="shared" si="0"/>
        <v>0</v>
      </c>
      <c r="AS28" s="45">
        <f t="shared" si="0"/>
        <v>0</v>
      </c>
      <c r="AT28" s="45">
        <f t="shared" si="0"/>
        <v>0</v>
      </c>
      <c r="AU28" s="45">
        <f t="shared" si="0"/>
        <v>0</v>
      </c>
      <c r="AV28" s="45">
        <f t="shared" si="0"/>
        <v>0</v>
      </c>
      <c r="AW28" s="45">
        <f t="shared" si="0"/>
        <v>0</v>
      </c>
      <c r="AX28" s="45">
        <f t="shared" si="0"/>
        <v>0</v>
      </c>
      <c r="AY28" s="45">
        <f t="shared" si="0"/>
        <v>0</v>
      </c>
      <c r="AZ28" s="45">
        <f t="shared" si="0"/>
        <v>0</v>
      </c>
      <c r="BA28" s="45">
        <f t="shared" si="0"/>
        <v>0</v>
      </c>
      <c r="BB28" s="45">
        <f t="shared" si="0"/>
        <v>0</v>
      </c>
      <c r="BC28" s="45">
        <f t="shared" si="0"/>
        <v>0</v>
      </c>
      <c r="BD28" s="45">
        <f t="shared" si="0"/>
        <v>0</v>
      </c>
      <c r="BE28" s="45">
        <f t="shared" si="0"/>
        <v>0</v>
      </c>
      <c r="BF28" s="45">
        <f t="shared" si="0"/>
        <v>0</v>
      </c>
      <c r="BG28" s="45">
        <f t="shared" si="0"/>
        <v>0</v>
      </c>
      <c r="BH28" s="45">
        <f t="shared" si="0"/>
        <v>0</v>
      </c>
      <c r="BI28" s="45">
        <f t="shared" si="0"/>
        <v>0</v>
      </c>
      <c r="BJ28" s="45">
        <f t="shared" si="0"/>
        <v>0</v>
      </c>
      <c r="BK28" s="45">
        <f t="shared" si="0"/>
        <v>0</v>
      </c>
      <c r="BL28" s="45">
        <f t="shared" si="0"/>
        <v>0</v>
      </c>
      <c r="BM28" s="45">
        <f t="shared" si="0"/>
        <v>0</v>
      </c>
      <c r="BN28" s="45">
        <f t="shared" si="0"/>
        <v>0</v>
      </c>
      <c r="BO28" s="45">
        <f t="shared" si="0"/>
        <v>0</v>
      </c>
      <c r="BP28" s="45">
        <f t="shared" ref="BP28:BW28" si="1">SUM(BP20:BP27)*0.01</f>
        <v>0</v>
      </c>
      <c r="BQ28" s="45">
        <f t="shared" si="1"/>
        <v>0</v>
      </c>
      <c r="BR28" s="45">
        <f t="shared" si="1"/>
        <v>0</v>
      </c>
      <c r="BS28" s="45">
        <f t="shared" si="1"/>
        <v>0</v>
      </c>
      <c r="BT28" s="45">
        <f t="shared" si="1"/>
        <v>0</v>
      </c>
      <c r="BU28" s="45">
        <f t="shared" si="1"/>
        <v>0</v>
      </c>
      <c r="BV28" s="45">
        <f t="shared" si="1"/>
        <v>0</v>
      </c>
      <c r="BW28" s="45">
        <f t="shared" si="1"/>
        <v>0</v>
      </c>
      <c r="BX28" s="12"/>
    </row>
    <row r="29" spans="1:76" s="53" customFormat="1">
      <c r="A29" s="54"/>
      <c r="B29" s="35" t="str">
        <f>B18</f>
        <v>Имя</v>
      </c>
      <c r="C29" s="69" t="str">
        <f t="shared" ref="C29:BL29" si="2">C19</f>
        <v>Antonio Beard</v>
      </c>
      <c r="D29" s="68" t="str">
        <f t="shared" si="2"/>
        <v>Azile Duskwood</v>
      </c>
      <c r="E29" s="68" t="str">
        <f t="shared" si="2"/>
        <v>candeg</v>
      </c>
      <c r="F29" s="68" t="str">
        <f t="shared" si="2"/>
        <v>Commondante</v>
      </c>
      <c r="G29" s="68" t="str">
        <f t="shared" si="2"/>
        <v>Dart Lobrik</v>
      </c>
      <c r="H29" s="69" t="str">
        <f t="shared" si="2"/>
        <v>DeusEx Main</v>
      </c>
      <c r="I29" s="68" t="str">
        <f t="shared" si="2"/>
        <v>Efremius</v>
      </c>
      <c r="J29" s="68" t="str">
        <f t="shared" si="2"/>
        <v>Hoshimura Makina</v>
      </c>
      <c r="K29" s="68" t="str">
        <f t="shared" si="2"/>
        <v>Imbrus</v>
      </c>
      <c r="L29" s="69" t="str">
        <f t="shared" si="2"/>
        <v>Jabuticaba</v>
      </c>
      <c r="M29" s="68" t="str">
        <f t="shared" si="2"/>
        <v>JIYNTR</v>
      </c>
      <c r="N29" s="68" t="str">
        <f t="shared" si="2"/>
        <v>KasaRot</v>
      </c>
      <c r="O29" s="68" t="str">
        <f t="shared" si="2"/>
        <v>Ken Tivianne</v>
      </c>
      <c r="P29" s="69" t="str">
        <f t="shared" si="2"/>
        <v>Li Lait</v>
      </c>
      <c r="Q29" s="68" t="str">
        <f t="shared" si="2"/>
        <v>Maefel Kaz</v>
      </c>
      <c r="R29" s="68" t="str">
        <f t="shared" si="2"/>
        <v>Maeffel Kaz</v>
      </c>
      <c r="S29" s="68" t="str">
        <f t="shared" si="2"/>
        <v>Rina Niam</v>
      </c>
      <c r="T29" s="68" t="str">
        <f t="shared" si="2"/>
        <v>Rondo Roldare</v>
      </c>
      <c r="U29" s="68" t="str">
        <f t="shared" si="2"/>
        <v>SoNNeLoN</v>
      </c>
      <c r="V29" s="68" t="str">
        <f t="shared" si="2"/>
        <v>TedochiKito</v>
      </c>
      <c r="W29" s="69" t="str">
        <f t="shared" si="2"/>
        <v>Wersus95</v>
      </c>
      <c r="X29" s="68">
        <f t="shared" si="2"/>
        <v>0</v>
      </c>
      <c r="Y29" s="68">
        <f t="shared" si="2"/>
        <v>0</v>
      </c>
      <c r="Z29" s="68">
        <f t="shared" si="2"/>
        <v>0</v>
      </c>
      <c r="AA29" s="68">
        <f t="shared" si="2"/>
        <v>0</v>
      </c>
      <c r="AB29" s="68">
        <f t="shared" si="2"/>
        <v>0</v>
      </c>
      <c r="AC29" s="68">
        <f t="shared" si="2"/>
        <v>0</v>
      </c>
      <c r="AD29" s="68">
        <f t="shared" si="2"/>
        <v>0</v>
      </c>
      <c r="AE29" s="68">
        <f t="shared" si="2"/>
        <v>0</v>
      </c>
      <c r="AF29" s="68">
        <f t="shared" si="2"/>
        <v>0</v>
      </c>
      <c r="AG29" s="68">
        <f t="shared" si="2"/>
        <v>0</v>
      </c>
      <c r="AH29" s="68">
        <f t="shared" si="2"/>
        <v>0</v>
      </c>
      <c r="AI29" s="68">
        <f t="shared" si="2"/>
        <v>0</v>
      </c>
      <c r="AJ29" s="68">
        <f t="shared" si="2"/>
        <v>0</v>
      </c>
      <c r="AK29" s="68">
        <f t="shared" si="2"/>
        <v>0</v>
      </c>
      <c r="AL29" s="68">
        <f t="shared" si="2"/>
        <v>0</v>
      </c>
      <c r="AM29" s="68">
        <f t="shared" si="2"/>
        <v>0</v>
      </c>
      <c r="AN29" s="68">
        <f t="shared" si="2"/>
        <v>0</v>
      </c>
      <c r="AO29" s="68">
        <f t="shared" si="2"/>
        <v>0</v>
      </c>
      <c r="AP29" s="68">
        <f t="shared" si="2"/>
        <v>0</v>
      </c>
      <c r="AQ29" s="68" t="e">
        <f t="shared" si="2"/>
        <v>#N/A</v>
      </c>
      <c r="AR29" s="68" t="e">
        <f t="shared" si="2"/>
        <v>#N/A</v>
      </c>
      <c r="AS29" s="68" t="e">
        <f t="shared" si="2"/>
        <v>#N/A</v>
      </c>
      <c r="AT29" s="68" t="e">
        <f t="shared" si="2"/>
        <v>#N/A</v>
      </c>
      <c r="AU29" s="68" t="e">
        <f t="shared" si="2"/>
        <v>#N/A</v>
      </c>
      <c r="AV29" s="68" t="e">
        <f t="shared" si="2"/>
        <v>#N/A</v>
      </c>
      <c r="AW29" s="68" t="e">
        <f t="shared" si="2"/>
        <v>#N/A</v>
      </c>
      <c r="AX29" s="68" t="e">
        <f t="shared" si="2"/>
        <v>#N/A</v>
      </c>
      <c r="AY29" s="68" t="e">
        <f t="shared" si="2"/>
        <v>#N/A</v>
      </c>
      <c r="AZ29" s="68" t="e">
        <f t="shared" si="2"/>
        <v>#N/A</v>
      </c>
      <c r="BA29" s="68" t="e">
        <f t="shared" si="2"/>
        <v>#N/A</v>
      </c>
      <c r="BB29" s="68" t="e">
        <f t="shared" si="2"/>
        <v>#N/A</v>
      </c>
      <c r="BC29" s="68" t="e">
        <f t="shared" si="2"/>
        <v>#N/A</v>
      </c>
      <c r="BD29" s="68" t="e">
        <f t="shared" si="2"/>
        <v>#N/A</v>
      </c>
      <c r="BE29" s="68" t="e">
        <f t="shared" si="2"/>
        <v>#N/A</v>
      </c>
      <c r="BF29" s="68" t="e">
        <f t="shared" si="2"/>
        <v>#N/A</v>
      </c>
      <c r="BG29" s="68" t="e">
        <f t="shared" si="2"/>
        <v>#N/A</v>
      </c>
      <c r="BH29" s="68" t="e">
        <f t="shared" si="2"/>
        <v>#N/A</v>
      </c>
      <c r="BI29" s="68" t="e">
        <f t="shared" si="2"/>
        <v>#N/A</v>
      </c>
      <c r="BJ29" s="68" t="e">
        <f t="shared" si="2"/>
        <v>#N/A</v>
      </c>
      <c r="BK29" s="68" t="e">
        <f t="shared" si="2"/>
        <v>#N/A</v>
      </c>
      <c r="BL29" s="68" t="e">
        <f t="shared" si="2"/>
        <v>#N/A</v>
      </c>
      <c r="BM29" s="68" t="e">
        <f t="shared" ref="BM29:BW29" si="3">BM19</f>
        <v>#N/A</v>
      </c>
      <c r="BN29" s="68" t="e">
        <f t="shared" si="3"/>
        <v>#N/A</v>
      </c>
      <c r="BO29" s="68" t="e">
        <f t="shared" si="3"/>
        <v>#N/A</v>
      </c>
      <c r="BP29" s="68" t="e">
        <f t="shared" si="3"/>
        <v>#N/A</v>
      </c>
      <c r="BQ29" s="68" t="e">
        <f t="shared" si="3"/>
        <v>#N/A</v>
      </c>
      <c r="BR29" s="68" t="e">
        <f t="shared" si="3"/>
        <v>#N/A</v>
      </c>
      <c r="BS29" s="68" t="e">
        <f t="shared" si="3"/>
        <v>#N/A</v>
      </c>
      <c r="BT29" s="68" t="e">
        <f t="shared" si="3"/>
        <v>#N/A</v>
      </c>
      <c r="BU29" s="68" t="e">
        <f t="shared" si="3"/>
        <v>#N/A</v>
      </c>
      <c r="BV29" s="68" t="e">
        <f t="shared" si="3"/>
        <v>#N/A</v>
      </c>
      <c r="BW29" s="68" t="e">
        <f t="shared" si="3"/>
        <v>#N/A</v>
      </c>
      <c r="BX29" s="54"/>
    </row>
    <row r="30" spans="1:76" s="43" customFormat="1" ht="33" customHeight="1">
      <c r="A30" s="41"/>
      <c r="B30" s="40" t="s">
        <v>137</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1"/>
    </row>
    <row r="31" spans="1:76">
      <c r="A31" s="12"/>
      <c r="B31" s="70"/>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row>
    <row r="32" spans="1:76">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row>
    <row r="33" spans="1:76">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row>
    <row r="34" spans="1:76">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row>
    <row r="35" spans="1:76">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row>
    <row r="36" spans="1:7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row>
    <row r="37" spans="1:76">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row>
    <row r="38" spans="1:76">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row>
    <row r="39" spans="1:76">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row>
    <row r="40" spans="1:76">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row>
    <row r="41" spans="1:76">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row>
    <row r="42" spans="1:76">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row>
    <row r="43" spans="1:76">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row>
    <row r="44" spans="1:76">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row>
    <row r="45" spans="1:76">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row>
    <row r="46" spans="1:7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row>
    <row r="47" spans="1:76">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row>
    <row r="48" spans="1:76">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row>
    <row r="49" spans="1:76">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row>
    <row r="50" spans="1:76">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row>
    <row r="51" spans="1:76">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row>
    <row r="52" spans="1:76">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row>
    <row r="53" spans="1:76">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row>
    <row r="54" spans="1:76">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row>
    <row r="55" spans="1:76">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row>
    <row r="56" spans="1:7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row>
    <row r="57" spans="1:76">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row>
    <row r="58" spans="1:76">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row>
    <row r="59" spans="1:76">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row>
    <row r="60" spans="1:76">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row>
    <row r="61" spans="1:76">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1:76">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1:76">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1:76">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row>
    <row r="65" spans="1:76">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row>
    <row r="66" spans="1:7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row>
    <row r="67" spans="1:76">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row>
    <row r="68" spans="1:76">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row>
    <row r="69" spans="1:76">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row>
    <row r="70" spans="1:76">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66"/>
      <c r="AD70" s="12"/>
      <c r="AE70" s="12"/>
      <c r="AF70" s="12"/>
      <c r="AG70" s="12"/>
      <c r="AH70" s="12"/>
      <c r="AI70" s="12"/>
      <c r="AJ70" s="12"/>
      <c r="AK70" s="12"/>
      <c r="AL70" s="12"/>
      <c r="AM70" s="12"/>
      <c r="AN70" s="12"/>
      <c r="AO70" s="12"/>
      <c r="AP70" s="12"/>
      <c r="AQ70" s="12"/>
      <c r="AR70" s="12"/>
      <c r="AS70" s="12"/>
      <c r="AT70" s="12"/>
      <c r="AU70" s="66"/>
      <c r="AV70" s="12"/>
      <c r="AW70" s="12"/>
      <c r="AX70" s="12"/>
      <c r="AY70" s="12"/>
      <c r="AZ70" s="12"/>
      <c r="BA70" s="12"/>
      <c r="BB70" s="12"/>
      <c r="BC70" s="12"/>
      <c r="BD70" s="12"/>
      <c r="BE70" s="12"/>
      <c r="BF70" s="12"/>
      <c r="BG70" s="12"/>
      <c r="BH70" s="12"/>
      <c r="BI70" s="12"/>
      <c r="BJ70" s="12"/>
      <c r="BK70" s="12"/>
      <c r="BL70" s="12"/>
      <c r="BM70" s="12"/>
      <c r="BN70" s="12"/>
      <c r="BO70" s="12"/>
      <c r="BP70" s="12"/>
      <c r="BQ70" s="12"/>
    </row>
    <row r="71" spans="1:76">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66"/>
      <c r="AD71" s="12"/>
      <c r="AE71" s="12"/>
      <c r="AF71" s="12"/>
      <c r="AG71" s="12"/>
      <c r="AH71" s="12"/>
      <c r="AI71" s="12"/>
      <c r="AJ71" s="12"/>
      <c r="AK71" s="12"/>
      <c r="AL71" s="12"/>
      <c r="AM71" s="12"/>
      <c r="AN71" s="12"/>
      <c r="AO71" s="12"/>
      <c r="AP71" s="12"/>
      <c r="AQ71" s="12"/>
      <c r="AR71" s="12"/>
      <c r="AS71" s="12"/>
      <c r="AT71" s="12"/>
      <c r="AU71" s="66"/>
      <c r="AV71" s="12"/>
      <c r="AW71" s="12"/>
      <c r="AX71" s="12"/>
      <c r="AY71" s="12"/>
      <c r="AZ71" s="12"/>
      <c r="BA71" s="12"/>
      <c r="BB71" s="12"/>
      <c r="BC71" s="12"/>
      <c r="BD71" s="12"/>
      <c r="BE71" s="12"/>
      <c r="BF71" s="12"/>
      <c r="BG71" s="12"/>
      <c r="BH71" s="12"/>
      <c r="BI71" s="12"/>
      <c r="BJ71" s="12"/>
      <c r="BK71" s="12"/>
      <c r="BL71" s="12"/>
      <c r="BM71" s="12"/>
      <c r="BN71" s="12"/>
      <c r="BO71" s="12"/>
      <c r="BP71" s="12"/>
      <c r="BQ71" s="12"/>
    </row>
    <row r="72" spans="1:76">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66"/>
      <c r="AD72" s="12"/>
      <c r="AE72" s="12"/>
      <c r="AF72" s="12"/>
      <c r="AG72" s="12"/>
      <c r="AH72" s="12"/>
      <c r="AI72" s="12"/>
      <c r="AJ72" s="12"/>
      <c r="AK72" s="12"/>
      <c r="AL72" s="12"/>
      <c r="AM72" s="12"/>
      <c r="AN72" s="12"/>
      <c r="AO72" s="12"/>
      <c r="AP72" s="12"/>
      <c r="AQ72" s="12"/>
      <c r="AR72" s="12"/>
      <c r="AS72" s="12"/>
      <c r="AT72" s="12"/>
      <c r="AU72" s="66"/>
      <c r="AV72" s="12"/>
      <c r="AW72" s="12"/>
      <c r="AX72" s="12"/>
      <c r="AY72" s="12"/>
      <c r="AZ72" s="12"/>
      <c r="BA72" s="12"/>
      <c r="BB72" s="12"/>
      <c r="BC72" s="12"/>
      <c r="BD72" s="12"/>
      <c r="BE72" s="12"/>
      <c r="BF72" s="12"/>
      <c r="BG72" s="12"/>
      <c r="BH72" s="12"/>
      <c r="BI72" s="12"/>
      <c r="BJ72" s="12"/>
      <c r="BK72" s="12"/>
      <c r="BL72" s="12"/>
      <c r="BM72" s="12"/>
      <c r="BN72" s="12"/>
      <c r="BO72" s="12"/>
      <c r="BP72" s="12"/>
      <c r="BQ72" s="12"/>
    </row>
    <row r="73" spans="1:76">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66"/>
      <c r="BC73" s="12"/>
      <c r="BD73" s="12"/>
      <c r="BE73" s="12"/>
      <c r="BF73" s="12"/>
      <c r="BG73" s="12"/>
      <c r="BH73" s="12"/>
      <c r="BI73" s="12"/>
      <c r="BJ73" s="12"/>
      <c r="BK73" s="12"/>
      <c r="BL73" s="12"/>
      <c r="BM73" s="12"/>
      <c r="BN73" s="12"/>
      <c r="BO73" s="12"/>
      <c r="BP73" s="12"/>
      <c r="BQ73" s="12"/>
      <c r="BR73" s="12"/>
      <c r="BS73" s="12"/>
      <c r="BT73" s="12"/>
      <c r="BU73" s="12"/>
      <c r="BV73" s="12"/>
      <c r="BW73" s="12"/>
      <c r="BX73" s="12"/>
    </row>
    <row r="74" spans="1:76">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66"/>
      <c r="BC74" s="12"/>
      <c r="BD74" s="12"/>
      <c r="BE74" s="12"/>
      <c r="BF74" s="12"/>
      <c r="BG74" s="12"/>
      <c r="BH74" s="12"/>
      <c r="BI74" s="12"/>
      <c r="BJ74" s="12"/>
      <c r="BK74" s="12"/>
      <c r="BL74" s="12"/>
      <c r="BM74" s="12"/>
      <c r="BN74" s="12"/>
      <c r="BO74" s="12"/>
      <c r="BP74" s="12"/>
      <c r="BQ74" s="12"/>
      <c r="BR74" s="12"/>
      <c r="BS74" s="12"/>
      <c r="BT74" s="12"/>
      <c r="BU74" s="12"/>
      <c r="BV74" s="12"/>
      <c r="BW74" s="12"/>
      <c r="BX74" s="12"/>
    </row>
    <row r="75" spans="1:76">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row>
    <row r="76" spans="1: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row>
    <row r="77" spans="1:76">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row>
    <row r="78" spans="1:76">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row>
    <row r="79" spans="1:76">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row>
    <row r="80" spans="1:76">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row>
    <row r="81" spans="1:76">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row>
    <row r="82" spans="1:76">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row>
    <row r="83" spans="1:76">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row>
    <row r="84" spans="1:76">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row>
    <row r="85" spans="1:76">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row>
    <row r="86" spans="1:7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row>
    <row r="87" spans="1:76">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row>
    <row r="88" spans="1:76">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row>
    <row r="89" spans="1:76">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row>
    <row r="90" spans="1:76">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row>
    <row r="91" spans="1:76">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row>
    <row r="92" spans="1:76">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row>
    <row r="93" spans="1:76">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row>
    <row r="94" spans="1:76">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row>
    <row r="95" spans="1:76">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row>
    <row r="96" spans="1:7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row>
    <row r="97" spans="1:76">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row>
    <row r="98" spans="1:76">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row>
    <row r="99" spans="1:76">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row>
    <row r="100" spans="1:76">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row>
    <row r="101" spans="1:76">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row>
    <row r="102" spans="1:76">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row>
    <row r="103" spans="1:76">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row>
    <row r="104" spans="1:76">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row>
    <row r="105" spans="1:76">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row>
    <row r="106" spans="1:7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row>
    <row r="107" spans="1:76">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row>
    <row r="108" spans="1:76">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row>
    <row r="109" spans="1:76">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row>
    <row r="110" spans="1:76">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row>
    <row r="111" spans="1:76">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row>
    <row r="112" spans="1:76">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row>
    <row r="113" spans="1:76">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row>
    <row r="114" spans="1:76">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row>
    <row r="115" spans="1:76">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row>
    <row r="116" spans="1:7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row>
    <row r="117" spans="1:76">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row>
    <row r="118" spans="1:76">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row>
    <row r="119" spans="1:76">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row>
    <row r="120" spans="1:76">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row>
    <row r="121" spans="1:76">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row>
    <row r="122" spans="1:76">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row>
    <row r="123" spans="1:76">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row>
    <row r="124" spans="1:76">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row>
    <row r="125" spans="1:76">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row>
    <row r="126" spans="1:7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row>
    <row r="127" spans="1:76">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row>
    <row r="128" spans="1:76">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row>
    <row r="129" spans="1:76">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row>
    <row r="130" spans="1:76">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row>
    <row r="131" spans="1:76">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row>
    <row r="132" spans="1:76">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row>
    <row r="133" spans="1:76">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row>
    <row r="134" spans="1:76">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row>
    <row r="135" spans="1:76">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row>
    <row r="136" spans="1:7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row>
    <row r="137" spans="1:76">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row>
    <row r="138" spans="1:76">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row>
    <row r="139" spans="1:76">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row>
    <row r="140" spans="1:76">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row>
    <row r="141" spans="1:76">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row>
    <row r="142" spans="1:76">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row>
    <row r="143" spans="1:76">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row>
    <row r="144" spans="1:76">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row>
    <row r="145" spans="1:76">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row>
    <row r="146" spans="1:7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6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row>
    <row r="147" spans="1:76">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6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6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row>
    <row r="148" spans="1:76">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6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6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row>
    <row r="149" spans="1:76">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66"/>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6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row>
    <row r="150" spans="1:76">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66"/>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66"/>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row>
    <row r="151" spans="1:76">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66"/>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66"/>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row>
    <row r="152" spans="1:76">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66"/>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66"/>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row>
    <row r="153" spans="1:76">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66"/>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row>
    <row r="154" spans="1:76">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66"/>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row>
    <row r="155" spans="1:76">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row>
    <row r="156" spans="1:7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row>
    <row r="157" spans="1:76">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row>
    <row r="158" spans="1:76">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row>
    <row r="159" spans="1:76">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row>
    <row r="160" spans="1:76">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row>
    <row r="161" spans="1:76">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row>
    <row r="162" spans="1:76">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row>
    <row r="163" spans="1:76">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row>
    <row r="164" spans="1:76">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row>
    <row r="165" spans="1:76">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row>
    <row r="166" spans="1:7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row>
    <row r="167" spans="1:76">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row>
    <row r="168" spans="1:76">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row>
    <row r="169" spans="1:76">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row>
    <row r="170" spans="1:76">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row>
    <row r="171" spans="1:76">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row>
    <row r="172" spans="1:76">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row>
    <row r="173" spans="1:76">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row>
    <row r="174" spans="1:76">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row>
    <row r="175" spans="1:76">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row>
    <row r="176" spans="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row>
    <row r="177" spans="1:76">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row>
    <row r="178" spans="1:76">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row>
    <row r="179" spans="1:76">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row>
    <row r="180" spans="1:76">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row>
    <row r="181" spans="1:76">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row>
    <row r="182" spans="1:76">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row>
    <row r="183" spans="1:76">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row>
    <row r="184" spans="1:76">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row>
    <row r="185" spans="1:76">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row>
    <row r="186" spans="1:7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row>
    <row r="187" spans="1:76">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row>
    <row r="188" spans="1:76">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row>
    <row r="189" spans="1:76">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row>
    <row r="190" spans="1:76">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row>
    <row r="191" spans="1:76">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row>
    <row r="192" spans="1:76">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row>
    <row r="193" spans="1:76">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row>
    <row r="194" spans="1:76">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row>
    <row r="195" spans="1:76">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row>
    <row r="196" spans="1:7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row>
    <row r="197" spans="1:76">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row>
    <row r="198" spans="1:76">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row>
    <row r="199" spans="1:76">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row>
    <row r="200" spans="1:76">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row>
    <row r="201" spans="1:76">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row>
    <row r="202" spans="1:76">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row>
    <row r="203" spans="1:76">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row>
    <row r="204" spans="1:76">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row>
    <row r="205" spans="1:76">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row>
    <row r="206" spans="1:76">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row>
    <row r="207" spans="1:76">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row>
    <row r="208" spans="1:76">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row>
    <row r="209" spans="1:76">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row>
    <row r="210" spans="1:76">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row>
    <row r="211" spans="1:76">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row>
    <row r="212" spans="1:76">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row>
    <row r="213" spans="1:76">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row>
    <row r="214" spans="1:76">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row>
    <row r="215" spans="1:76" ht="117">
      <c r="A215" s="12"/>
      <c r="B215" s="12"/>
      <c r="C215" s="12"/>
      <c r="D215" s="63" t="s">
        <v>313</v>
      </c>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row>
    <row r="216" spans="1:76">
      <c r="A216" s="12"/>
      <c r="B216" s="12"/>
      <c r="C216" s="12"/>
      <c r="D216" s="6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row>
    <row r="217" spans="1:76" ht="274.5">
      <c r="A217" s="12"/>
      <c r="B217" s="12"/>
      <c r="C217" s="12"/>
      <c r="D217" s="64" t="s">
        <v>314</v>
      </c>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row>
    <row r="218" spans="1:76">
      <c r="A218" s="12"/>
      <c r="B218" s="12"/>
      <c r="C218" s="12"/>
      <c r="D218" s="6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row>
    <row r="219" spans="1:76" ht="117">
      <c r="A219" s="12"/>
      <c r="B219" s="12"/>
      <c r="C219" s="12"/>
      <c r="D219" s="64" t="s">
        <v>315</v>
      </c>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row>
    <row r="220" spans="1:76">
      <c r="A220" s="12"/>
      <c r="B220" s="12"/>
      <c r="C220" s="12"/>
      <c r="D220" s="6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row>
    <row r="221" spans="1:76" ht="135">
      <c r="A221" s="12"/>
      <c r="B221" s="12"/>
      <c r="C221" s="12"/>
      <c r="D221" s="65" t="s">
        <v>316</v>
      </c>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row>
    <row r="222" spans="1:76">
      <c r="A222" s="12"/>
      <c r="B222" s="12"/>
      <c r="C222" s="12"/>
      <c r="D222" s="66"/>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row>
    <row r="223" spans="1:76">
      <c r="A223" s="12"/>
      <c r="B223" s="12"/>
      <c r="C223" s="12"/>
      <c r="D223" s="66"/>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row>
    <row r="224" spans="1:76">
      <c r="A224" s="12"/>
      <c r="B224" s="12"/>
      <c r="C224" s="12"/>
      <c r="D224" s="66"/>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row>
    <row r="225" spans="1:76">
      <c r="A225" s="12"/>
      <c r="B225" s="12"/>
      <c r="C225" s="12"/>
      <c r="D225" s="66"/>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row>
    <row r="226" spans="1:76" ht="117">
      <c r="A226" s="12"/>
      <c r="B226" s="12"/>
      <c r="C226" s="12"/>
      <c r="D226" s="66"/>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63" t="s">
        <v>313</v>
      </c>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63" t="s">
        <v>313</v>
      </c>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row>
    <row r="227" spans="1:76">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6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6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row>
    <row r="228" spans="1:76" ht="274.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64" t="s">
        <v>314</v>
      </c>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64" t="s">
        <v>314</v>
      </c>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row>
    <row r="229" spans="1:76">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6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6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row>
    <row r="230" spans="1:76" ht="117">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64" t="s">
        <v>315</v>
      </c>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64" t="s">
        <v>315</v>
      </c>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row>
    <row r="231" spans="1:76">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6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6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row>
    <row r="232" spans="1:76" ht="13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65" t="s">
        <v>316</v>
      </c>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65" t="s">
        <v>316</v>
      </c>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row>
    <row r="233" spans="1:76">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66"/>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66"/>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row>
    <row r="234" spans="1:76">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66"/>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66"/>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row>
    <row r="235" spans="1:76">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66"/>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66"/>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row>
    <row r="236" spans="1:76">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66"/>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66"/>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row>
    <row r="237" spans="1:76">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66"/>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66"/>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row>
    <row r="238" spans="1:76">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row>
    <row r="239" spans="1:76">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row>
    <row r="240" spans="1:76">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row>
    <row r="241" spans="1:76">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row>
    <row r="242" spans="1:76">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row>
    <row r="243" spans="1:76">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row>
    <row r="244" spans="1:76">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row>
    <row r="245" spans="1:76">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row>
    <row r="246" spans="1:76">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row>
    <row r="247" spans="1:76">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row>
    <row r="248" spans="1:76">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row>
    <row r="249" spans="1:76">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row>
    <row r="250" spans="1:76">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row>
    <row r="251" spans="1:76">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row>
    <row r="252" spans="1:76">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row>
    <row r="253" spans="1:76">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row>
    <row r="254" spans="1:76">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row>
    <row r="255" spans="1:76">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row>
    <row r="256" spans="1:76">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row>
    <row r="257" spans="1:76">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row>
    <row r="258" spans="1:76">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row>
    <row r="259" spans="1:76">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row>
    <row r="260" spans="1:76">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row>
    <row r="261" spans="1:76">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row>
    <row r="262" spans="1:76">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row>
    <row r="263" spans="1:76">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row>
    <row r="264" spans="1:76">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row>
    <row r="265" spans="1:76">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row>
    <row r="266" spans="1:76">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row>
    <row r="267" spans="1:76">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row>
    <row r="268" spans="1:76">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row>
    <row r="269" spans="1:76">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row>
    <row r="270" spans="1:76">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row>
    <row r="271" spans="1:76">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row>
    <row r="272" spans="1:76">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row>
    <row r="273" spans="1:76">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row>
    <row r="274" spans="1:76">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row>
    <row r="275" spans="1:76">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row>
    <row r="276" spans="1:76">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row>
    <row r="277" spans="1:76">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row>
    <row r="278" spans="1:76">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row>
    <row r="279" spans="1:76">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row>
    <row r="280" spans="1:76">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row>
    <row r="281" spans="1:76">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row>
    <row r="282" spans="1:76">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row>
    <row r="283" spans="1:76">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row>
    <row r="284" spans="1:76">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row>
    <row r="285" spans="1:76">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row>
    <row r="286" spans="1:76">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row>
    <row r="287" spans="1:76">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row>
    <row r="288" spans="1:76">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row>
    <row r="289" spans="1:76">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row>
    <row r="290" spans="1:76">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row>
    <row r="291" spans="1:76">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row>
    <row r="292" spans="1:76">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row>
    <row r="293" spans="1:76">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row>
    <row r="294" spans="1:76">
      <c r="A294" s="12"/>
      <c r="B294" s="12"/>
      <c r="C294" s="12"/>
      <c r="E294" s="12"/>
      <c r="F294" s="12"/>
      <c r="G294" s="12"/>
      <c r="H294" s="12"/>
      <c r="I294" s="12"/>
      <c r="J294" s="12"/>
      <c r="K294" s="12"/>
      <c r="L294" s="12"/>
      <c r="M294" s="12"/>
      <c r="N294" s="12"/>
      <c r="O294" s="12"/>
      <c r="P294" s="12"/>
      <c r="Q294" s="12"/>
      <c r="R294" s="12"/>
      <c r="S294" s="12"/>
      <c r="T294" s="12"/>
      <c r="U294" s="12"/>
      <c r="V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row>
    <row r="295" spans="1:76">
      <c r="A295" s="12"/>
      <c r="B295" s="12"/>
      <c r="C295" s="12"/>
      <c r="E295" s="12"/>
      <c r="F295" s="12"/>
      <c r="G295" s="12"/>
      <c r="H295" s="12"/>
      <c r="I295" s="12"/>
      <c r="J295" s="12"/>
      <c r="K295" s="12"/>
      <c r="L295" s="12"/>
      <c r="M295" s="12"/>
      <c r="N295" s="12"/>
      <c r="O295" s="12"/>
      <c r="P295" s="12"/>
      <c r="Q295" s="12"/>
      <c r="R295" s="12"/>
      <c r="S295" s="12"/>
      <c r="T295" s="12"/>
      <c r="U295" s="12"/>
      <c r="V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row>
    <row r="296" spans="1:76">
      <c r="A296" s="12"/>
      <c r="B296" s="12"/>
      <c r="C296" s="12"/>
      <c r="E296" s="12"/>
      <c r="F296" s="12"/>
      <c r="G296" s="12"/>
      <c r="H296" s="12"/>
      <c r="I296" s="12"/>
      <c r="J296" s="12"/>
      <c r="K296" s="12"/>
      <c r="L296" s="12"/>
      <c r="M296" s="12"/>
      <c r="N296" s="12"/>
      <c r="O296" s="12"/>
      <c r="P296" s="12"/>
      <c r="Q296" s="12"/>
      <c r="R296" s="12"/>
      <c r="S296" s="12"/>
      <c r="T296" s="12"/>
      <c r="U296" s="12"/>
      <c r="V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row>
    <row r="297" spans="1:76">
      <c r="A297" s="12"/>
      <c r="B297" s="12"/>
      <c r="C297" s="12"/>
      <c r="E297" s="12"/>
      <c r="F297" s="12"/>
      <c r="G297" s="12"/>
      <c r="H297" s="12"/>
      <c r="I297" s="12"/>
      <c r="J297" s="12"/>
      <c r="K297" s="12"/>
      <c r="L297" s="12"/>
      <c r="M297" s="12"/>
      <c r="N297" s="12"/>
      <c r="O297" s="12"/>
      <c r="P297" s="12"/>
      <c r="Q297" s="12"/>
      <c r="R297" s="12"/>
      <c r="S297" s="12"/>
      <c r="T297" s="12"/>
      <c r="U297" s="12"/>
      <c r="V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row>
    <row r="298" spans="1:76">
      <c r="A298" s="12"/>
      <c r="B298" s="12"/>
      <c r="C298" s="12"/>
      <c r="E298" s="12"/>
      <c r="F298" s="12"/>
      <c r="G298" s="12"/>
      <c r="H298" s="12"/>
      <c r="I298" s="12"/>
      <c r="J298" s="12"/>
      <c r="K298" s="12"/>
      <c r="L298" s="12"/>
      <c r="M298" s="12"/>
      <c r="N298" s="12"/>
      <c r="O298" s="12"/>
      <c r="P298" s="12"/>
      <c r="Q298" s="12"/>
      <c r="R298" s="12"/>
      <c r="S298" s="12"/>
      <c r="T298" s="12"/>
      <c r="U298" s="12"/>
      <c r="V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row>
    <row r="299" spans="1:76">
      <c r="AC299" s="12"/>
      <c r="BB299" s="12"/>
    </row>
    <row r="300" spans="1:76">
      <c r="AC300" s="12"/>
      <c r="BB300" s="12"/>
    </row>
    <row r="301" spans="1:76">
      <c r="AC301" s="12"/>
      <c r="BB301" s="12"/>
    </row>
    <row r="302" spans="1:76">
      <c r="AC302" s="12"/>
      <c r="BB302" s="12"/>
    </row>
    <row r="303" spans="1:76">
      <c r="AC303" s="12"/>
      <c r="BB303" s="12"/>
    </row>
    <row r="304" spans="1:76">
      <c r="AC304" s="12"/>
      <c r="BB304" s="12"/>
    </row>
  </sheetData>
  <sheetProtection selectLockedCells="1" selectUnlockedCells="1"/>
  <mergeCells count="5">
    <mergeCell ref="B14:D14"/>
    <mergeCell ref="B15:D15"/>
    <mergeCell ref="B18:B19"/>
    <mergeCell ref="F14:H14"/>
    <mergeCell ref="F15:H15"/>
  </mergeCells>
  <phoneticPr fontId="5" type="noConversion"/>
  <hyperlinks>
    <hyperlink ref="AC232" r:id="rId1"/>
    <hyperlink ref="D221" r:id="rId2"/>
    <hyperlink ref="BB232" r:id="rId3"/>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Roman,Обычный"&amp;12&amp;A</oddHeader>
    <oddFooter>&amp;C&amp;"Times New Roman,Обычный"&amp;12Страница &amp;P</oddFooter>
  </headerFooter>
</worksheet>
</file>

<file path=xl/worksheets/sheet4.xml><?xml version="1.0" encoding="utf-8"?>
<worksheet xmlns="http://schemas.openxmlformats.org/spreadsheetml/2006/main" xmlns:r="http://schemas.openxmlformats.org/officeDocument/2006/relationships">
  <dimension ref="A1:IU89"/>
  <sheetViews>
    <sheetView tabSelected="1" topLeftCell="A53" zoomScaleNormal="100" workbookViewId="0">
      <selection activeCell="B57" sqref="B57"/>
    </sheetView>
  </sheetViews>
  <sheetFormatPr defaultColWidth="10.42578125" defaultRowHeight="15"/>
  <cols>
    <col min="1" max="1" width="11.85546875" bestFit="1" customWidth="1"/>
    <col min="2" max="2" width="17.5703125" bestFit="1" customWidth="1"/>
    <col min="3" max="3" width="20.28515625" bestFit="1" customWidth="1"/>
    <col min="4" max="4" width="21.42578125" bestFit="1" customWidth="1"/>
    <col min="5" max="6" width="15.42578125" bestFit="1" customWidth="1"/>
    <col min="7" max="8" width="13.85546875" bestFit="1" customWidth="1"/>
    <col min="9" max="9" width="17.7109375" bestFit="1" customWidth="1"/>
    <col min="10" max="10" width="12.42578125" customWidth="1"/>
    <col min="11" max="11" width="12" customWidth="1"/>
    <col min="12" max="14" width="8" customWidth="1"/>
    <col min="15" max="15" width="10.28515625" customWidth="1"/>
    <col min="16" max="16" width="11" customWidth="1"/>
    <col min="17" max="17" width="13.42578125" customWidth="1"/>
    <col min="18" max="18" width="11" customWidth="1"/>
    <col min="19" max="19" width="8.28515625" customWidth="1"/>
    <col min="20" max="20" width="9" customWidth="1"/>
    <col min="21" max="21" width="8.7109375" customWidth="1"/>
    <col min="22" max="22" width="11.28515625" customWidth="1"/>
    <col min="23" max="23" width="12" customWidth="1"/>
    <col min="24" max="24" width="14.42578125" customWidth="1"/>
  </cols>
  <sheetData>
    <row r="1" spans="1:24" ht="21">
      <c r="A1" s="102" t="s">
        <v>311</v>
      </c>
      <c r="B1" s="103"/>
      <c r="C1" s="103"/>
      <c r="D1" s="104"/>
    </row>
    <row r="2" spans="1:24">
      <c r="A2" s="13" t="s">
        <v>89</v>
      </c>
      <c r="B2" s="13" t="s">
        <v>90</v>
      </c>
      <c r="C2" s="13" t="s">
        <v>91</v>
      </c>
      <c r="D2" s="13" t="s">
        <v>92</v>
      </c>
      <c r="E2" s="13" t="s">
        <v>93</v>
      </c>
      <c r="F2" s="13" t="s">
        <v>94</v>
      </c>
      <c r="G2" s="13" t="s">
        <v>95</v>
      </c>
      <c r="H2" s="13" t="s">
        <v>96</v>
      </c>
      <c r="I2" s="13" t="s">
        <v>97</v>
      </c>
      <c r="J2" s="13" t="s">
        <v>98</v>
      </c>
      <c r="K2" s="13" t="s">
        <v>99</v>
      </c>
      <c r="L2" s="13" t="s">
        <v>100</v>
      </c>
      <c r="M2" s="13" t="s">
        <v>101</v>
      </c>
      <c r="N2" s="13" t="s">
        <v>102</v>
      </c>
      <c r="O2" s="13" t="s">
        <v>103</v>
      </c>
      <c r="P2" s="13" t="s">
        <v>104</v>
      </c>
      <c r="Q2" s="13" t="s">
        <v>105</v>
      </c>
      <c r="R2" s="13" t="s">
        <v>106</v>
      </c>
      <c r="S2" s="13" t="s">
        <v>107</v>
      </c>
      <c r="T2" s="13" t="s">
        <v>108</v>
      </c>
      <c r="U2" s="13" t="s">
        <v>109</v>
      </c>
      <c r="V2" s="13" t="s">
        <v>110</v>
      </c>
      <c r="W2" s="13" t="s">
        <v>111</v>
      </c>
      <c r="X2" s="13" t="s">
        <v>112</v>
      </c>
    </row>
    <row r="3" spans="1:24">
      <c r="A3" s="14">
        <v>2</v>
      </c>
      <c r="B3" s="15" t="s">
        <v>113</v>
      </c>
      <c r="C3" s="14">
        <v>34</v>
      </c>
      <c r="D3" s="14">
        <v>110861150345</v>
      </c>
      <c r="E3" s="14">
        <v>11.09</v>
      </c>
      <c r="F3" s="14">
        <v>3500</v>
      </c>
      <c r="G3" s="14">
        <v>0.19</v>
      </c>
      <c r="H3" s="14">
        <v>140.03</v>
      </c>
      <c r="I3" s="14">
        <v>4.1900000000000004</v>
      </c>
      <c r="J3" s="14">
        <v>0</v>
      </c>
      <c r="K3" s="14">
        <v>74173563536</v>
      </c>
      <c r="L3" s="14">
        <v>3.81</v>
      </c>
      <c r="M3" s="14">
        <v>4.55</v>
      </c>
      <c r="N3" s="14">
        <v>0.19</v>
      </c>
      <c r="O3" s="14">
        <v>0.65</v>
      </c>
      <c r="P3" s="14">
        <v>3.98</v>
      </c>
      <c r="Q3" s="14">
        <v>4.46</v>
      </c>
      <c r="R3" s="14">
        <v>32331428058</v>
      </c>
      <c r="S3" s="14">
        <v>4.97</v>
      </c>
      <c r="T3" s="14">
        <v>3500</v>
      </c>
      <c r="U3" s="14">
        <v>4.2</v>
      </c>
      <c r="V3" s="14">
        <v>217.3</v>
      </c>
      <c r="W3" s="14">
        <v>4.71</v>
      </c>
      <c r="X3" s="14">
        <v>4.6100000000000003</v>
      </c>
    </row>
    <row r="4" spans="1:24">
      <c r="A4" s="14">
        <v>2</v>
      </c>
      <c r="B4" s="15" t="s">
        <v>113</v>
      </c>
      <c r="C4" s="14">
        <v>35</v>
      </c>
      <c r="D4" s="14">
        <v>33958291089</v>
      </c>
      <c r="E4" s="14">
        <v>6.19</v>
      </c>
      <c r="F4" s="14">
        <v>510</v>
      </c>
      <c r="G4" s="14">
        <v>1.01</v>
      </c>
      <c r="H4" s="14">
        <v>22.79</v>
      </c>
      <c r="I4" s="14">
        <v>5.04</v>
      </c>
      <c r="J4" s="14">
        <v>0</v>
      </c>
      <c r="K4" s="14">
        <v>26775050080</v>
      </c>
      <c r="L4" s="14">
        <v>4.59</v>
      </c>
      <c r="M4" s="14">
        <v>5.44</v>
      </c>
      <c r="N4" s="14">
        <v>1.01</v>
      </c>
      <c r="O4" s="14">
        <v>0.65</v>
      </c>
      <c r="P4" s="14">
        <v>4.8099999999999996</v>
      </c>
      <c r="Q4" s="14">
        <v>5.33</v>
      </c>
      <c r="R4" s="14">
        <v>7100765637</v>
      </c>
      <c r="S4" s="14">
        <v>5.88</v>
      </c>
      <c r="T4" s="14">
        <v>510</v>
      </c>
      <c r="U4" s="14">
        <v>4.75</v>
      </c>
      <c r="V4" s="14">
        <v>32.630000000000003</v>
      </c>
      <c r="W4" s="14">
        <v>5.74</v>
      </c>
      <c r="X4" s="14">
        <v>5.39</v>
      </c>
    </row>
    <row r="5" spans="1:24">
      <c r="A5" s="14">
        <v>2</v>
      </c>
      <c r="B5" s="15" t="s">
        <v>113</v>
      </c>
      <c r="C5" s="14">
        <v>36</v>
      </c>
      <c r="D5" s="14">
        <v>6274826103</v>
      </c>
      <c r="E5" s="14">
        <v>64.959999999999994</v>
      </c>
      <c r="F5" s="14">
        <v>5631</v>
      </c>
      <c r="G5" s="14">
        <v>1</v>
      </c>
      <c r="H5" s="14">
        <v>255.19</v>
      </c>
      <c r="I5" s="14">
        <v>51</v>
      </c>
      <c r="J5" s="14">
        <v>0</v>
      </c>
      <c r="K5" s="14">
        <v>4732973239</v>
      </c>
      <c r="L5" s="14">
        <v>45.17</v>
      </c>
      <c r="M5" s="14">
        <v>55.4</v>
      </c>
      <c r="N5" s="14">
        <v>1</v>
      </c>
      <c r="O5" s="14">
        <v>10</v>
      </c>
      <c r="P5" s="14">
        <v>48.7</v>
      </c>
      <c r="Q5" s="14">
        <v>54.93</v>
      </c>
      <c r="R5" s="14">
        <v>1413295790</v>
      </c>
      <c r="S5" s="14">
        <v>60.31</v>
      </c>
      <c r="T5" s="14">
        <v>5631</v>
      </c>
      <c r="U5" s="14">
        <v>50</v>
      </c>
      <c r="V5" s="14">
        <v>419.31</v>
      </c>
      <c r="W5" s="14">
        <v>57.54</v>
      </c>
      <c r="X5" s="14">
        <v>55.74</v>
      </c>
    </row>
    <row r="6" spans="1:24">
      <c r="A6" s="14">
        <v>2</v>
      </c>
      <c r="B6" s="15" t="s">
        <v>113</v>
      </c>
      <c r="C6" s="14">
        <v>37</v>
      </c>
      <c r="D6" s="14">
        <v>3137111236</v>
      </c>
      <c r="E6" s="14">
        <v>87.17</v>
      </c>
      <c r="F6" s="14">
        <v>6998</v>
      </c>
      <c r="G6" s="14">
        <v>1</v>
      </c>
      <c r="H6" s="14">
        <v>338.06</v>
      </c>
      <c r="I6" s="14">
        <v>66.7</v>
      </c>
      <c r="J6" s="14">
        <v>0</v>
      </c>
      <c r="K6" s="14">
        <v>2070437923</v>
      </c>
      <c r="L6" s="14">
        <v>63.9</v>
      </c>
      <c r="M6" s="14">
        <v>72.8</v>
      </c>
      <c r="N6" s="14">
        <v>1</v>
      </c>
      <c r="O6" s="14">
        <v>8.73</v>
      </c>
      <c r="P6" s="14">
        <v>66.8</v>
      </c>
      <c r="Q6" s="14">
        <v>71.41</v>
      </c>
      <c r="R6" s="14">
        <v>1066673313</v>
      </c>
      <c r="S6" s="14">
        <v>80.540000000000006</v>
      </c>
      <c r="T6" s="14">
        <v>6998</v>
      </c>
      <c r="U6" s="14">
        <v>66.7</v>
      </c>
      <c r="V6" s="14">
        <v>566.08000000000004</v>
      </c>
      <c r="W6" s="14">
        <v>75.5</v>
      </c>
      <c r="X6" s="14">
        <v>74.180000000000007</v>
      </c>
    </row>
    <row r="7" spans="1:24">
      <c r="A7" s="14">
        <v>2</v>
      </c>
      <c r="B7" s="15" t="s">
        <v>113</v>
      </c>
      <c r="C7" s="14">
        <v>38</v>
      </c>
      <c r="D7" s="14">
        <v>526264546</v>
      </c>
      <c r="E7" s="14">
        <v>535.27</v>
      </c>
      <c r="F7" s="14">
        <v>3989.08</v>
      </c>
      <c r="G7" s="14">
        <v>1</v>
      </c>
      <c r="H7" s="14">
        <v>326.76</v>
      </c>
      <c r="I7" s="14">
        <v>495.5</v>
      </c>
      <c r="J7" s="14">
        <v>0</v>
      </c>
      <c r="K7" s="14">
        <v>394814473</v>
      </c>
      <c r="L7" s="14">
        <v>470.37</v>
      </c>
      <c r="M7" s="14">
        <v>556.66</v>
      </c>
      <c r="N7" s="14">
        <v>1</v>
      </c>
      <c r="O7" s="14">
        <v>78.260000000000005</v>
      </c>
      <c r="P7" s="14">
        <v>495.5</v>
      </c>
      <c r="Q7" s="14">
        <v>544.67999999999995</v>
      </c>
      <c r="R7" s="14">
        <v>131450073</v>
      </c>
      <c r="S7" s="14">
        <v>699.58</v>
      </c>
      <c r="T7" s="14">
        <v>3989.08</v>
      </c>
      <c r="U7" s="14">
        <v>500.01</v>
      </c>
      <c r="V7" s="14">
        <v>562.99</v>
      </c>
      <c r="W7" s="14">
        <v>695</v>
      </c>
      <c r="X7" s="14">
        <v>562.65</v>
      </c>
    </row>
    <row r="8" spans="1:24">
      <c r="A8" s="14">
        <v>2</v>
      </c>
      <c r="B8" s="15" t="s">
        <v>113</v>
      </c>
      <c r="C8" s="14">
        <v>39</v>
      </c>
      <c r="D8" s="14">
        <v>277217636</v>
      </c>
      <c r="E8" s="14">
        <v>831.88</v>
      </c>
      <c r="F8" s="14">
        <v>3333.33</v>
      </c>
      <c r="G8" s="14">
        <v>26.5</v>
      </c>
      <c r="H8" s="14">
        <v>315.24</v>
      </c>
      <c r="I8" s="14">
        <v>756.52</v>
      </c>
      <c r="J8" s="14">
        <v>0</v>
      </c>
      <c r="K8" s="14">
        <v>108732907</v>
      </c>
      <c r="L8" s="14">
        <v>689.88</v>
      </c>
      <c r="M8" s="14">
        <v>773</v>
      </c>
      <c r="N8" s="14">
        <v>26.5</v>
      </c>
      <c r="O8" s="14">
        <v>112.49</v>
      </c>
      <c r="P8" s="14">
        <v>708.86</v>
      </c>
      <c r="Q8" s="14">
        <v>756.24</v>
      </c>
      <c r="R8" s="14">
        <v>166048630</v>
      </c>
      <c r="S8" s="14">
        <v>1020.3</v>
      </c>
      <c r="T8" s="14">
        <v>3333.33</v>
      </c>
      <c r="U8" s="14">
        <v>772</v>
      </c>
      <c r="V8" s="14">
        <v>380.74</v>
      </c>
      <c r="W8" s="14">
        <v>900</v>
      </c>
      <c r="X8" s="14">
        <v>774.33</v>
      </c>
    </row>
    <row r="9" spans="1:24">
      <c r="A9" s="14">
        <v>2</v>
      </c>
      <c r="B9" s="15" t="s">
        <v>113</v>
      </c>
      <c r="C9" s="14">
        <v>40</v>
      </c>
      <c r="D9" s="14">
        <v>57967797</v>
      </c>
      <c r="E9" s="14">
        <v>2653.55</v>
      </c>
      <c r="F9" s="14">
        <v>5800</v>
      </c>
      <c r="G9" s="14">
        <v>1</v>
      </c>
      <c r="H9" s="14">
        <v>671.55</v>
      </c>
      <c r="I9" s="14">
        <v>2667.43</v>
      </c>
      <c r="J9" s="14">
        <v>0</v>
      </c>
      <c r="K9" s="14">
        <v>23662557</v>
      </c>
      <c r="L9" s="14">
        <v>1936.74</v>
      </c>
      <c r="M9" s="14">
        <v>2691</v>
      </c>
      <c r="N9" s="14">
        <v>1</v>
      </c>
      <c r="O9" s="14">
        <v>601.67999999999995</v>
      </c>
      <c r="P9" s="14">
        <v>2400.06</v>
      </c>
      <c r="Q9" s="14">
        <v>2542</v>
      </c>
      <c r="R9" s="14">
        <v>34305240</v>
      </c>
      <c r="S9" s="14">
        <v>2867.69</v>
      </c>
      <c r="T9" s="14">
        <v>5800</v>
      </c>
      <c r="U9" s="14">
        <v>2598.84</v>
      </c>
      <c r="V9" s="14">
        <v>506.46</v>
      </c>
      <c r="W9" s="14">
        <v>2820</v>
      </c>
      <c r="X9" s="14">
        <v>2640.43</v>
      </c>
    </row>
    <row r="10" spans="1:24">
      <c r="A10" s="14">
        <v>2</v>
      </c>
      <c r="B10" s="15" t="s">
        <v>113</v>
      </c>
      <c r="C10" s="14">
        <v>11399</v>
      </c>
      <c r="D10" s="14">
        <v>41034951</v>
      </c>
      <c r="E10" s="14">
        <v>4665.71</v>
      </c>
      <c r="F10" s="14">
        <v>150000</v>
      </c>
      <c r="G10" s="14">
        <v>1</v>
      </c>
      <c r="H10" s="14">
        <v>11668.18</v>
      </c>
      <c r="I10" s="14">
        <v>3447.5</v>
      </c>
      <c r="J10" s="14">
        <v>0</v>
      </c>
      <c r="K10" s="14">
        <v>32934621</v>
      </c>
      <c r="L10" s="14">
        <v>1150.1300000000001</v>
      </c>
      <c r="M10" s="14">
        <v>3622.93</v>
      </c>
      <c r="N10" s="14">
        <v>1</v>
      </c>
      <c r="O10" s="14">
        <v>623.73</v>
      </c>
      <c r="P10" s="14">
        <v>1</v>
      </c>
      <c r="Q10" s="14">
        <v>3525.41</v>
      </c>
      <c r="R10" s="14">
        <v>8100330</v>
      </c>
      <c r="S10" s="14">
        <v>4964.45</v>
      </c>
      <c r="T10" s="14">
        <v>150000</v>
      </c>
      <c r="U10" s="14">
        <v>3777.99</v>
      </c>
      <c r="V10" s="14">
        <v>20732.939999999999</v>
      </c>
      <c r="W10" s="14">
        <v>4599</v>
      </c>
      <c r="X10" s="14">
        <v>3778.29</v>
      </c>
    </row>
    <row r="11" spans="1:24" ht="21">
      <c r="A11" s="102" t="s">
        <v>308</v>
      </c>
      <c r="B11" s="103"/>
      <c r="C11" s="103"/>
      <c r="D11" s="104"/>
    </row>
    <row r="12" spans="1:24">
      <c r="A12" t="s">
        <v>89</v>
      </c>
      <c r="B12" t="s">
        <v>90</v>
      </c>
      <c r="C12" t="s">
        <v>91</v>
      </c>
      <c r="D12" t="s">
        <v>92</v>
      </c>
      <c r="E12" t="s">
        <v>93</v>
      </c>
      <c r="F12" t="s">
        <v>94</v>
      </c>
      <c r="G12" t="s">
        <v>95</v>
      </c>
      <c r="H12" t="s">
        <v>96</v>
      </c>
      <c r="I12" t="s">
        <v>97</v>
      </c>
      <c r="J12" t="s">
        <v>98</v>
      </c>
      <c r="K12" t="s">
        <v>99</v>
      </c>
      <c r="L12" t="s">
        <v>100</v>
      </c>
      <c r="M12" t="s">
        <v>101</v>
      </c>
      <c r="N12" t="s">
        <v>102</v>
      </c>
      <c r="O12" t="s">
        <v>103</v>
      </c>
      <c r="P12" t="s">
        <v>104</v>
      </c>
      <c r="Q12" t="s">
        <v>105</v>
      </c>
      <c r="R12" t="s">
        <v>106</v>
      </c>
      <c r="S12" t="s">
        <v>107</v>
      </c>
      <c r="T12" t="s">
        <v>108</v>
      </c>
      <c r="U12" t="s">
        <v>109</v>
      </c>
      <c r="V12" t="s">
        <v>110</v>
      </c>
      <c r="W12" t="s">
        <v>111</v>
      </c>
      <c r="X12" t="s">
        <v>112</v>
      </c>
    </row>
    <row r="13" spans="1:24">
      <c r="A13">
        <v>2</v>
      </c>
      <c r="B13" s="52" t="s">
        <v>113</v>
      </c>
      <c r="C13">
        <v>34</v>
      </c>
      <c r="D13">
        <v>60914053131</v>
      </c>
      <c r="E13">
        <v>4.33</v>
      </c>
      <c r="F13">
        <v>9.4700000000000006</v>
      </c>
      <c r="G13">
        <v>1</v>
      </c>
      <c r="H13">
        <v>1.06</v>
      </c>
      <c r="I13">
        <v>4.51</v>
      </c>
      <c r="J13">
        <v>0</v>
      </c>
      <c r="K13">
        <v>30084374797</v>
      </c>
      <c r="L13">
        <v>3.86</v>
      </c>
      <c r="M13">
        <v>4.51</v>
      </c>
      <c r="N13">
        <v>1</v>
      </c>
      <c r="O13">
        <v>0.8</v>
      </c>
      <c r="P13">
        <v>3.91</v>
      </c>
      <c r="Q13">
        <v>4.5</v>
      </c>
      <c r="R13">
        <v>26094769659</v>
      </c>
      <c r="S13">
        <v>4.8600000000000003</v>
      </c>
      <c r="T13">
        <v>9.4700000000000006</v>
      </c>
      <c r="U13">
        <v>4.59</v>
      </c>
      <c r="V13">
        <v>0.81</v>
      </c>
      <c r="W13">
        <v>4.71</v>
      </c>
      <c r="X13">
        <v>4.63</v>
      </c>
    </row>
    <row r="14" spans="1:24">
      <c r="A14">
        <v>2</v>
      </c>
      <c r="B14" s="52" t="s">
        <v>113</v>
      </c>
      <c r="C14">
        <v>35</v>
      </c>
      <c r="D14">
        <v>18402240610</v>
      </c>
      <c r="E14">
        <v>5.39</v>
      </c>
      <c r="F14">
        <v>9.99</v>
      </c>
      <c r="G14">
        <v>3.25</v>
      </c>
      <c r="H14">
        <v>0.86</v>
      </c>
      <c r="I14">
        <v>5.37</v>
      </c>
      <c r="J14" s="14">
        <v>0</v>
      </c>
      <c r="K14" s="14">
        <v>14282357341</v>
      </c>
      <c r="L14" s="14">
        <v>4.79</v>
      </c>
      <c r="M14" s="14">
        <v>5.44</v>
      </c>
      <c r="N14" s="14">
        <v>3.25</v>
      </c>
      <c r="O14">
        <v>0.47</v>
      </c>
      <c r="P14">
        <v>4.91</v>
      </c>
      <c r="Q14">
        <v>5.34</v>
      </c>
      <c r="R14">
        <v>4033378949</v>
      </c>
      <c r="S14">
        <v>5.95</v>
      </c>
      <c r="T14">
        <v>9.99</v>
      </c>
      <c r="U14">
        <v>5.53</v>
      </c>
      <c r="V14">
        <v>0.83</v>
      </c>
      <c r="W14">
        <v>5.74</v>
      </c>
      <c r="X14">
        <v>5.54</v>
      </c>
    </row>
    <row r="15" spans="1:24">
      <c r="A15">
        <v>2</v>
      </c>
      <c r="B15" s="52" t="s">
        <v>113</v>
      </c>
      <c r="C15">
        <v>36</v>
      </c>
      <c r="D15">
        <v>3308221522</v>
      </c>
      <c r="E15">
        <v>107.04</v>
      </c>
      <c r="F15">
        <v>5631</v>
      </c>
      <c r="G15">
        <v>1</v>
      </c>
      <c r="H15">
        <v>549.86</v>
      </c>
      <c r="I15">
        <v>55.61</v>
      </c>
      <c r="J15">
        <v>0</v>
      </c>
      <c r="K15">
        <v>2067354599</v>
      </c>
      <c r="L15">
        <v>46.56</v>
      </c>
      <c r="M15">
        <v>55</v>
      </c>
      <c r="N15">
        <v>1</v>
      </c>
      <c r="O15">
        <v>13.1</v>
      </c>
      <c r="P15">
        <v>51</v>
      </c>
      <c r="Q15">
        <v>54.94</v>
      </c>
      <c r="R15">
        <v>1109410978</v>
      </c>
      <c r="S15">
        <v>59.53</v>
      </c>
      <c r="T15">
        <v>5631</v>
      </c>
      <c r="U15">
        <v>56.31</v>
      </c>
      <c r="V15">
        <v>812.31</v>
      </c>
      <c r="W15">
        <v>57.54</v>
      </c>
      <c r="X15">
        <v>56.87</v>
      </c>
    </row>
    <row r="16" spans="1:24">
      <c r="A16">
        <v>2</v>
      </c>
      <c r="B16" s="52" t="s">
        <v>113</v>
      </c>
      <c r="C16">
        <v>37</v>
      </c>
      <c r="D16">
        <v>2079209780</v>
      </c>
      <c r="E16">
        <v>69.52</v>
      </c>
      <c r="F16">
        <v>90</v>
      </c>
      <c r="G16">
        <v>1</v>
      </c>
      <c r="H16">
        <v>10.23</v>
      </c>
      <c r="I16">
        <v>72.16</v>
      </c>
      <c r="J16">
        <v>0</v>
      </c>
      <c r="K16">
        <v>1110860286</v>
      </c>
      <c r="L16">
        <v>66.38</v>
      </c>
      <c r="M16">
        <v>72.8</v>
      </c>
      <c r="N16">
        <v>1</v>
      </c>
      <c r="O16">
        <v>10.64</v>
      </c>
      <c r="P16">
        <v>69.349999999999994</v>
      </c>
      <c r="Q16">
        <v>72.150000000000006</v>
      </c>
      <c r="R16">
        <v>968349494</v>
      </c>
      <c r="S16">
        <v>78.92</v>
      </c>
      <c r="T16">
        <v>90</v>
      </c>
      <c r="U16">
        <v>74.08</v>
      </c>
      <c r="V16">
        <v>2.59</v>
      </c>
      <c r="W16">
        <v>75.61</v>
      </c>
      <c r="X16">
        <v>74.569999999999993</v>
      </c>
    </row>
    <row r="17" spans="1:24">
      <c r="A17">
        <v>2</v>
      </c>
      <c r="B17" s="52" t="s">
        <v>113</v>
      </c>
      <c r="C17">
        <v>38</v>
      </c>
      <c r="D17">
        <v>308929728</v>
      </c>
      <c r="E17">
        <v>551.97</v>
      </c>
      <c r="F17">
        <v>999</v>
      </c>
      <c r="G17">
        <v>200.01</v>
      </c>
      <c r="H17">
        <v>114.23</v>
      </c>
      <c r="I17">
        <v>531.20000000000005</v>
      </c>
      <c r="J17">
        <v>0</v>
      </c>
      <c r="K17">
        <v>203687690</v>
      </c>
      <c r="L17">
        <v>480.03</v>
      </c>
      <c r="M17">
        <v>556.66</v>
      </c>
      <c r="N17">
        <v>200.01</v>
      </c>
      <c r="O17">
        <v>67.52</v>
      </c>
      <c r="P17">
        <v>515</v>
      </c>
      <c r="Q17">
        <v>544.67999999999995</v>
      </c>
      <c r="R17">
        <v>105242038</v>
      </c>
      <c r="S17">
        <v>714.57</v>
      </c>
      <c r="T17">
        <v>999</v>
      </c>
      <c r="U17">
        <v>586.79999999999995</v>
      </c>
      <c r="V17">
        <v>75.36</v>
      </c>
      <c r="W17">
        <v>715</v>
      </c>
      <c r="X17">
        <v>587.45000000000005</v>
      </c>
    </row>
    <row r="18" spans="1:24">
      <c r="A18">
        <v>2</v>
      </c>
      <c r="B18" s="52" t="s">
        <v>113</v>
      </c>
      <c r="C18">
        <v>39</v>
      </c>
      <c r="D18">
        <v>216386617</v>
      </c>
      <c r="E18">
        <v>816.42</v>
      </c>
      <c r="F18">
        <v>1598.92</v>
      </c>
      <c r="G18">
        <v>600</v>
      </c>
      <c r="H18">
        <v>144.28</v>
      </c>
      <c r="I18">
        <v>772.87</v>
      </c>
      <c r="J18" s="14">
        <v>0</v>
      </c>
      <c r="K18" s="14">
        <v>70298200</v>
      </c>
      <c r="L18" s="14">
        <v>706.13</v>
      </c>
      <c r="M18" s="14">
        <v>751.04</v>
      </c>
      <c r="N18" s="14">
        <v>600</v>
      </c>
      <c r="O18">
        <v>41.04</v>
      </c>
      <c r="P18">
        <v>708.22</v>
      </c>
      <c r="Q18">
        <v>751.02</v>
      </c>
      <c r="R18">
        <v>143702318</v>
      </c>
      <c r="S18">
        <v>1028</v>
      </c>
      <c r="T18">
        <v>1598.92</v>
      </c>
      <c r="U18">
        <v>772</v>
      </c>
      <c r="V18">
        <v>147.4</v>
      </c>
      <c r="W18">
        <v>950</v>
      </c>
      <c r="X18">
        <v>773.61</v>
      </c>
    </row>
    <row r="19" spans="1:24">
      <c r="A19">
        <v>2</v>
      </c>
      <c r="B19" s="52" t="s">
        <v>113</v>
      </c>
      <c r="C19">
        <v>40</v>
      </c>
      <c r="D19">
        <v>30567494</v>
      </c>
      <c r="E19">
        <v>2665.87</v>
      </c>
      <c r="F19">
        <v>3685.99</v>
      </c>
      <c r="G19">
        <v>100</v>
      </c>
      <c r="H19">
        <v>361.09</v>
      </c>
      <c r="I19">
        <v>2699.88</v>
      </c>
      <c r="J19" s="14">
        <v>0</v>
      </c>
      <c r="K19" s="14">
        <v>11372502</v>
      </c>
      <c r="L19" s="14">
        <v>2403.6</v>
      </c>
      <c r="M19" s="14">
        <v>2520.5</v>
      </c>
      <c r="N19" s="14">
        <v>100</v>
      </c>
      <c r="O19">
        <v>432.91</v>
      </c>
      <c r="P19">
        <v>2400.06</v>
      </c>
      <c r="Q19">
        <v>2517.3000000000002</v>
      </c>
      <c r="R19">
        <v>19194992</v>
      </c>
      <c r="S19">
        <v>2847.87</v>
      </c>
      <c r="T19">
        <v>3685.99</v>
      </c>
      <c r="U19">
        <v>2598.84</v>
      </c>
      <c r="V19">
        <v>173.99</v>
      </c>
      <c r="W19">
        <v>2827.78</v>
      </c>
      <c r="X19">
        <v>2643.54</v>
      </c>
    </row>
    <row r="20" spans="1:24">
      <c r="A20">
        <v>2</v>
      </c>
      <c r="B20" s="52" t="s">
        <v>113</v>
      </c>
      <c r="C20">
        <v>11399</v>
      </c>
      <c r="D20">
        <v>33132221</v>
      </c>
      <c r="E20">
        <v>5982.65</v>
      </c>
      <c r="F20">
        <v>150000</v>
      </c>
      <c r="G20">
        <v>1</v>
      </c>
      <c r="H20">
        <v>18926.38</v>
      </c>
      <c r="I20">
        <v>3622.83</v>
      </c>
      <c r="J20" s="14">
        <v>0</v>
      </c>
      <c r="K20" s="14">
        <v>26812977</v>
      </c>
      <c r="L20" s="14">
        <v>759.52</v>
      </c>
      <c r="M20" s="14">
        <v>3622.95</v>
      </c>
      <c r="N20" s="14">
        <v>1</v>
      </c>
      <c r="O20">
        <v>819.07</v>
      </c>
      <c r="P20">
        <v>1</v>
      </c>
      <c r="Q20">
        <v>3454.75</v>
      </c>
      <c r="R20">
        <v>6319244</v>
      </c>
      <c r="S20">
        <v>4500.8599999999997</v>
      </c>
      <c r="T20">
        <v>150000</v>
      </c>
      <c r="U20">
        <v>3777.99</v>
      </c>
      <c r="V20">
        <v>28607.59</v>
      </c>
      <c r="W20">
        <v>4431.41</v>
      </c>
      <c r="X20">
        <v>3778.29</v>
      </c>
    </row>
    <row r="21" spans="1:24" ht="21">
      <c r="A21" s="102" t="s">
        <v>309</v>
      </c>
      <c r="B21" s="103"/>
      <c r="C21" s="103"/>
      <c r="D21" s="104"/>
      <c r="J21" s="14"/>
      <c r="K21" s="14"/>
      <c r="L21" s="14"/>
      <c r="M21" s="14"/>
      <c r="N21" s="14"/>
    </row>
    <row r="22" spans="1:24">
      <c r="A22" t="s">
        <v>89</v>
      </c>
      <c r="B22" t="s">
        <v>90</v>
      </c>
      <c r="C22" t="s">
        <v>91</v>
      </c>
      <c r="D22" t="s">
        <v>92</v>
      </c>
      <c r="E22" t="s">
        <v>93</v>
      </c>
      <c r="F22" t="s">
        <v>94</v>
      </c>
      <c r="G22" t="s">
        <v>95</v>
      </c>
      <c r="H22" t="s">
        <v>96</v>
      </c>
      <c r="I22" t="s">
        <v>97</v>
      </c>
      <c r="J22" s="14" t="s">
        <v>98</v>
      </c>
      <c r="K22" s="14" t="s">
        <v>99</v>
      </c>
      <c r="L22" s="14" t="s">
        <v>100</v>
      </c>
      <c r="M22" s="14" t="s">
        <v>101</v>
      </c>
      <c r="N22" s="14" t="s">
        <v>102</v>
      </c>
      <c r="O22" t="s">
        <v>103</v>
      </c>
      <c r="P22" t="s">
        <v>104</v>
      </c>
      <c r="Q22" t="s">
        <v>105</v>
      </c>
      <c r="R22" t="s">
        <v>106</v>
      </c>
      <c r="S22" t="s">
        <v>107</v>
      </c>
      <c r="T22" t="s">
        <v>108</v>
      </c>
      <c r="U22" t="s">
        <v>109</v>
      </c>
      <c r="V22" t="s">
        <v>110</v>
      </c>
      <c r="W22" t="s">
        <v>111</v>
      </c>
      <c r="X22" t="s">
        <v>112</v>
      </c>
    </row>
    <row r="23" spans="1:24">
      <c r="A23">
        <v>2</v>
      </c>
      <c r="B23" s="52" t="s">
        <v>113</v>
      </c>
      <c r="C23">
        <v>34</v>
      </c>
      <c r="D23">
        <v>13902349931</v>
      </c>
      <c r="E23">
        <v>4.25</v>
      </c>
      <c r="F23">
        <v>5.39</v>
      </c>
      <c r="G23">
        <v>2.16</v>
      </c>
      <c r="H23">
        <v>0.71</v>
      </c>
      <c r="I23">
        <v>4.5199999999999996</v>
      </c>
      <c r="J23" s="14">
        <v>0</v>
      </c>
      <c r="K23" s="14">
        <v>11074244000</v>
      </c>
      <c r="L23" s="14">
        <v>3.87</v>
      </c>
      <c r="M23" s="14">
        <v>4.34</v>
      </c>
      <c r="N23" s="14">
        <v>2.16</v>
      </c>
      <c r="O23">
        <v>0.56999999999999995</v>
      </c>
      <c r="P23">
        <v>4.0599999999999996</v>
      </c>
      <c r="Q23">
        <v>4.2699999999999996</v>
      </c>
      <c r="R23">
        <v>2828105931</v>
      </c>
      <c r="S23">
        <v>4.8600000000000003</v>
      </c>
      <c r="T23">
        <v>5.39</v>
      </c>
      <c r="U23">
        <v>4.5199999999999996</v>
      </c>
      <c r="V23">
        <v>0.24</v>
      </c>
      <c r="W23">
        <v>4.7</v>
      </c>
      <c r="X23">
        <v>4.55</v>
      </c>
    </row>
    <row r="24" spans="1:24">
      <c r="A24">
        <v>2</v>
      </c>
      <c r="B24" s="52" t="s">
        <v>113</v>
      </c>
      <c r="C24">
        <v>35</v>
      </c>
      <c r="D24">
        <v>3823941233</v>
      </c>
      <c r="E24">
        <v>14.51</v>
      </c>
      <c r="F24">
        <v>510</v>
      </c>
      <c r="G24">
        <v>3.26</v>
      </c>
      <c r="H24">
        <v>68.06</v>
      </c>
      <c r="I24">
        <v>5.3</v>
      </c>
      <c r="J24" s="14">
        <v>0</v>
      </c>
      <c r="K24" s="14">
        <v>2796404466</v>
      </c>
      <c r="L24" s="14">
        <v>4.37</v>
      </c>
      <c r="M24" s="14">
        <v>5.18</v>
      </c>
      <c r="N24" s="14">
        <v>3.26</v>
      </c>
      <c r="O24">
        <v>0.44</v>
      </c>
      <c r="P24">
        <v>4.01</v>
      </c>
      <c r="Q24">
        <v>5.05</v>
      </c>
      <c r="R24">
        <v>1035271348</v>
      </c>
      <c r="S24">
        <v>5.64</v>
      </c>
      <c r="T24">
        <v>510</v>
      </c>
      <c r="U24">
        <v>5.29</v>
      </c>
      <c r="V24">
        <v>89.13</v>
      </c>
      <c r="W24">
        <v>5.53</v>
      </c>
      <c r="X24">
        <v>5.33</v>
      </c>
    </row>
    <row r="25" spans="1:24">
      <c r="A25">
        <v>2</v>
      </c>
      <c r="B25" s="52" t="s">
        <v>113</v>
      </c>
      <c r="C25">
        <v>36</v>
      </c>
      <c r="D25">
        <v>677567594</v>
      </c>
      <c r="E25">
        <v>66.930000000000007</v>
      </c>
      <c r="F25">
        <v>514.98</v>
      </c>
      <c r="G25">
        <v>12.48</v>
      </c>
      <c r="H25">
        <v>65.239999999999995</v>
      </c>
      <c r="I25">
        <v>54.97</v>
      </c>
      <c r="J25" s="14">
        <v>0</v>
      </c>
      <c r="K25" s="14">
        <v>519694662</v>
      </c>
      <c r="L25" s="14">
        <v>42.17</v>
      </c>
      <c r="M25" s="14">
        <v>52.39</v>
      </c>
      <c r="N25" s="14">
        <v>12.48</v>
      </c>
      <c r="O25">
        <v>11.36</v>
      </c>
      <c r="P25">
        <v>48.32</v>
      </c>
      <c r="Q25">
        <v>52.37</v>
      </c>
      <c r="R25">
        <v>157872932</v>
      </c>
      <c r="S25">
        <v>65</v>
      </c>
      <c r="T25">
        <v>514.98</v>
      </c>
      <c r="U25">
        <v>54.9</v>
      </c>
      <c r="V25">
        <v>78.63</v>
      </c>
      <c r="W25">
        <v>56.29</v>
      </c>
      <c r="X25">
        <v>54.94</v>
      </c>
    </row>
    <row r="26" spans="1:24">
      <c r="A26">
        <v>2</v>
      </c>
      <c r="B26" s="52" t="s">
        <v>113</v>
      </c>
      <c r="C26">
        <v>37</v>
      </c>
      <c r="D26">
        <v>429683991</v>
      </c>
      <c r="E26">
        <v>67.78</v>
      </c>
      <c r="F26">
        <v>98</v>
      </c>
      <c r="G26">
        <v>39.75</v>
      </c>
      <c r="H26">
        <v>10.69</v>
      </c>
      <c r="I26">
        <v>65.569999999999993</v>
      </c>
      <c r="J26" s="14">
        <v>0</v>
      </c>
      <c r="K26" s="14">
        <v>407074870</v>
      </c>
      <c r="L26" s="14">
        <v>61.78</v>
      </c>
      <c r="M26" s="14">
        <v>66.760000000000005</v>
      </c>
      <c r="N26" s="14">
        <v>39.75</v>
      </c>
      <c r="O26">
        <v>5.57</v>
      </c>
      <c r="P26">
        <v>64.06</v>
      </c>
      <c r="Q26">
        <v>66.760000000000005</v>
      </c>
      <c r="R26">
        <v>22609121</v>
      </c>
      <c r="S26">
        <v>76.78</v>
      </c>
      <c r="T26">
        <v>98</v>
      </c>
      <c r="U26">
        <v>72</v>
      </c>
      <c r="V26">
        <v>5.32</v>
      </c>
      <c r="W26">
        <v>80.989999999999995</v>
      </c>
      <c r="X26">
        <v>73.84</v>
      </c>
    </row>
    <row r="27" spans="1:24">
      <c r="A27">
        <v>2</v>
      </c>
      <c r="B27" s="52" t="s">
        <v>113</v>
      </c>
      <c r="C27">
        <v>38</v>
      </c>
      <c r="D27">
        <v>86681317</v>
      </c>
      <c r="E27">
        <v>485.71</v>
      </c>
      <c r="F27">
        <v>800</v>
      </c>
      <c r="G27">
        <v>336.81</v>
      </c>
      <c r="H27">
        <v>81.430000000000007</v>
      </c>
      <c r="I27">
        <v>472.3</v>
      </c>
      <c r="J27" s="14">
        <v>0</v>
      </c>
      <c r="K27" s="14">
        <v>77679328</v>
      </c>
      <c r="L27" s="14">
        <v>465.27</v>
      </c>
      <c r="M27" s="14">
        <v>509.11</v>
      </c>
      <c r="N27" s="14">
        <v>336.81</v>
      </c>
      <c r="O27">
        <v>48.4</v>
      </c>
      <c r="P27">
        <v>465.1</v>
      </c>
      <c r="Q27">
        <v>509.11</v>
      </c>
      <c r="R27">
        <v>9001989</v>
      </c>
      <c r="S27">
        <v>592.80999999999995</v>
      </c>
      <c r="T27">
        <v>800</v>
      </c>
      <c r="U27">
        <v>564.94000000000005</v>
      </c>
      <c r="V27">
        <v>67.62</v>
      </c>
      <c r="W27">
        <v>570</v>
      </c>
      <c r="X27">
        <v>567.97</v>
      </c>
    </row>
    <row r="28" spans="1:24">
      <c r="A28">
        <v>2</v>
      </c>
      <c r="B28" s="52" t="s">
        <v>113</v>
      </c>
      <c r="C28">
        <v>39</v>
      </c>
      <c r="D28">
        <v>28052345</v>
      </c>
      <c r="E28">
        <v>794.96</v>
      </c>
      <c r="F28">
        <v>1800.01</v>
      </c>
      <c r="G28">
        <v>26.5</v>
      </c>
      <c r="H28">
        <v>207.94</v>
      </c>
      <c r="I28">
        <v>730.68</v>
      </c>
      <c r="J28" s="14">
        <v>0</v>
      </c>
      <c r="K28" s="14">
        <v>13796848</v>
      </c>
      <c r="L28" s="14">
        <v>618.98</v>
      </c>
      <c r="M28" s="14">
        <v>730.69</v>
      </c>
      <c r="N28" s="14">
        <v>26.5</v>
      </c>
      <c r="O28">
        <v>133.19</v>
      </c>
      <c r="P28">
        <v>720.23</v>
      </c>
      <c r="Q28">
        <v>729.96</v>
      </c>
      <c r="R28">
        <v>14255497</v>
      </c>
      <c r="S28">
        <v>924.51</v>
      </c>
      <c r="T28">
        <v>1800.01</v>
      </c>
      <c r="U28">
        <v>799.9</v>
      </c>
      <c r="V28">
        <v>183.89</v>
      </c>
      <c r="W28">
        <v>939.01</v>
      </c>
      <c r="X28">
        <v>800.93</v>
      </c>
    </row>
    <row r="29" spans="1:24">
      <c r="A29">
        <v>2</v>
      </c>
      <c r="B29" s="52" t="s">
        <v>113</v>
      </c>
      <c r="C29">
        <v>40</v>
      </c>
      <c r="D29">
        <v>10820081</v>
      </c>
      <c r="E29">
        <v>2686.07</v>
      </c>
      <c r="F29">
        <v>3150</v>
      </c>
      <c r="G29">
        <v>1861.01</v>
      </c>
      <c r="H29">
        <v>303.37</v>
      </c>
      <c r="I29">
        <v>2737.9</v>
      </c>
      <c r="J29" s="14">
        <v>0</v>
      </c>
      <c r="K29" s="14">
        <v>1736460</v>
      </c>
      <c r="L29" s="14">
        <v>2313.94</v>
      </c>
      <c r="M29" s="14">
        <v>2551.08</v>
      </c>
      <c r="N29" s="14">
        <v>1861.01</v>
      </c>
      <c r="O29">
        <v>235.91</v>
      </c>
      <c r="P29">
        <v>2200</v>
      </c>
      <c r="Q29">
        <v>2551.0700000000002</v>
      </c>
      <c r="R29">
        <v>9083621</v>
      </c>
      <c r="S29">
        <v>2772.99</v>
      </c>
      <c r="T29">
        <v>3150</v>
      </c>
      <c r="U29">
        <v>2630</v>
      </c>
      <c r="V29">
        <v>146.37</v>
      </c>
      <c r="W29">
        <v>2707</v>
      </c>
      <c r="X29">
        <v>2639.71</v>
      </c>
    </row>
    <row r="30" spans="1:24">
      <c r="A30">
        <v>2</v>
      </c>
      <c r="B30" s="52" t="s">
        <v>113</v>
      </c>
      <c r="C30">
        <v>11399</v>
      </c>
      <c r="D30">
        <v>3538076</v>
      </c>
      <c r="E30">
        <v>4250.88</v>
      </c>
      <c r="F30">
        <v>6499.92</v>
      </c>
      <c r="G30">
        <v>2000.01</v>
      </c>
      <c r="H30">
        <v>1485.34</v>
      </c>
      <c r="I30">
        <v>3451.07</v>
      </c>
      <c r="J30" s="14">
        <v>0</v>
      </c>
      <c r="K30" s="14">
        <v>2761644</v>
      </c>
      <c r="L30" s="14">
        <v>3305.37</v>
      </c>
      <c r="M30" s="14">
        <v>3561.11</v>
      </c>
      <c r="N30" s="14">
        <v>2000.01</v>
      </c>
      <c r="O30">
        <v>392.57</v>
      </c>
      <c r="P30">
        <v>3281.31</v>
      </c>
      <c r="Q30">
        <v>3561.11</v>
      </c>
      <c r="R30">
        <v>776432</v>
      </c>
      <c r="S30">
        <v>6198.4</v>
      </c>
      <c r="T30">
        <v>6499.92</v>
      </c>
      <c r="U30">
        <v>6186.87</v>
      </c>
      <c r="V30">
        <v>92.99</v>
      </c>
      <c r="W30">
        <v>6187.97</v>
      </c>
      <c r="X30">
        <v>6186.91</v>
      </c>
    </row>
    <row r="31" spans="1:24" ht="21">
      <c r="A31" s="102" t="s">
        <v>310</v>
      </c>
      <c r="B31" s="103"/>
      <c r="C31" s="103"/>
      <c r="D31" s="104"/>
    </row>
    <row r="32" spans="1:24">
      <c r="A32" t="s">
        <v>89</v>
      </c>
      <c r="B32" t="s">
        <v>90</v>
      </c>
      <c r="C32" t="s">
        <v>91</v>
      </c>
      <c r="D32" t="s">
        <v>92</v>
      </c>
      <c r="E32" t="s">
        <v>93</v>
      </c>
      <c r="F32" t="s">
        <v>94</v>
      </c>
      <c r="G32" t="s">
        <v>95</v>
      </c>
      <c r="H32" t="s">
        <v>96</v>
      </c>
      <c r="I32" t="s">
        <v>97</v>
      </c>
      <c r="J32" t="s">
        <v>98</v>
      </c>
      <c r="K32" t="s">
        <v>99</v>
      </c>
      <c r="L32" t="s">
        <v>100</v>
      </c>
      <c r="M32" t="s">
        <v>101</v>
      </c>
      <c r="N32" t="s">
        <v>102</v>
      </c>
      <c r="O32" t="s">
        <v>103</v>
      </c>
      <c r="P32" t="s">
        <v>104</v>
      </c>
      <c r="Q32" t="s">
        <v>105</v>
      </c>
      <c r="R32" t="s">
        <v>106</v>
      </c>
      <c r="S32" t="s">
        <v>107</v>
      </c>
      <c r="T32" t="s">
        <v>108</v>
      </c>
      <c r="U32" t="s">
        <v>109</v>
      </c>
      <c r="V32" t="s">
        <v>110</v>
      </c>
      <c r="W32" t="s">
        <v>111</v>
      </c>
      <c r="X32" t="s">
        <v>112</v>
      </c>
    </row>
    <row r="33" spans="1:24">
      <c r="A33">
        <v>2</v>
      </c>
      <c r="B33" s="52" t="s">
        <v>113</v>
      </c>
      <c r="C33">
        <v>34</v>
      </c>
      <c r="D33">
        <v>9887439621</v>
      </c>
      <c r="E33">
        <v>4.26</v>
      </c>
      <c r="F33">
        <v>5.85</v>
      </c>
      <c r="G33">
        <v>3.03</v>
      </c>
      <c r="H33">
        <v>0.56999999999999995</v>
      </c>
      <c r="I33">
        <v>4.57</v>
      </c>
      <c r="J33">
        <v>0</v>
      </c>
      <c r="K33">
        <v>7525515698</v>
      </c>
      <c r="L33">
        <v>3.83</v>
      </c>
      <c r="M33">
        <v>4.1500000000000004</v>
      </c>
      <c r="N33">
        <v>3.03</v>
      </c>
      <c r="O33">
        <v>0.37</v>
      </c>
      <c r="P33">
        <v>4.08</v>
      </c>
      <c r="Q33">
        <v>4.1500000000000004</v>
      </c>
      <c r="R33">
        <v>2361923923</v>
      </c>
      <c r="S33">
        <v>4.88</v>
      </c>
      <c r="T33">
        <v>5.85</v>
      </c>
      <c r="U33">
        <v>4.57</v>
      </c>
      <c r="V33">
        <v>0.27</v>
      </c>
      <c r="W33">
        <v>5.85</v>
      </c>
      <c r="X33">
        <v>4.6100000000000003</v>
      </c>
    </row>
    <row r="34" spans="1:24">
      <c r="A34">
        <v>2</v>
      </c>
      <c r="B34" s="52" t="s">
        <v>113</v>
      </c>
      <c r="C34">
        <v>35</v>
      </c>
      <c r="D34">
        <v>3968121658</v>
      </c>
      <c r="E34">
        <v>4.91</v>
      </c>
      <c r="F34">
        <v>7.33</v>
      </c>
      <c r="G34">
        <v>3.26</v>
      </c>
      <c r="H34">
        <v>1</v>
      </c>
      <c r="I34">
        <v>4.75</v>
      </c>
      <c r="J34">
        <v>0</v>
      </c>
      <c r="K34">
        <v>2828460500</v>
      </c>
      <c r="L34">
        <v>4.2300000000000004</v>
      </c>
      <c r="M34">
        <v>4.92</v>
      </c>
      <c r="N34">
        <v>3.26</v>
      </c>
      <c r="O34">
        <v>0.52</v>
      </c>
      <c r="P34">
        <v>3.59</v>
      </c>
      <c r="Q34">
        <v>4.91</v>
      </c>
      <c r="R34">
        <v>1139661158</v>
      </c>
      <c r="S34">
        <v>5.44</v>
      </c>
      <c r="T34">
        <v>7.33</v>
      </c>
      <c r="U34">
        <v>5.23</v>
      </c>
      <c r="V34">
        <v>0.85</v>
      </c>
      <c r="W34">
        <v>5.8</v>
      </c>
      <c r="X34">
        <v>5.43</v>
      </c>
    </row>
    <row r="35" spans="1:24">
      <c r="A35">
        <v>2</v>
      </c>
      <c r="B35" s="52" t="s">
        <v>113</v>
      </c>
      <c r="C35">
        <v>36</v>
      </c>
      <c r="D35">
        <v>795485698</v>
      </c>
      <c r="E35">
        <v>47.65</v>
      </c>
      <c r="F35">
        <v>62</v>
      </c>
      <c r="G35">
        <v>19.34</v>
      </c>
      <c r="H35">
        <v>9.77</v>
      </c>
      <c r="I35">
        <v>50.74</v>
      </c>
      <c r="J35">
        <v>0</v>
      </c>
      <c r="K35">
        <v>732950071</v>
      </c>
      <c r="L35">
        <v>43.25</v>
      </c>
      <c r="M35">
        <v>51.29</v>
      </c>
      <c r="N35">
        <v>19.34</v>
      </c>
      <c r="O35">
        <v>9.14</v>
      </c>
      <c r="P35">
        <v>48.7</v>
      </c>
      <c r="Q35">
        <v>51.25</v>
      </c>
      <c r="R35">
        <v>62535627</v>
      </c>
      <c r="S35">
        <v>56.92</v>
      </c>
      <c r="T35">
        <v>62</v>
      </c>
      <c r="U35">
        <v>56.84</v>
      </c>
      <c r="V35">
        <v>1.36</v>
      </c>
      <c r="W35">
        <v>56.91</v>
      </c>
      <c r="X35">
        <v>56.87</v>
      </c>
    </row>
    <row r="36" spans="1:24">
      <c r="A36">
        <v>2</v>
      </c>
      <c r="B36" s="52" t="s">
        <v>113</v>
      </c>
      <c r="C36">
        <v>37</v>
      </c>
      <c r="D36">
        <v>252843581</v>
      </c>
      <c r="E36">
        <v>276.8</v>
      </c>
      <c r="F36">
        <v>6998</v>
      </c>
      <c r="G36">
        <v>41.35</v>
      </c>
      <c r="H36">
        <v>1188.19</v>
      </c>
      <c r="I36">
        <v>67.38</v>
      </c>
      <c r="J36">
        <v>0</v>
      </c>
      <c r="K36">
        <v>210800000</v>
      </c>
      <c r="L36">
        <v>63.61</v>
      </c>
      <c r="M36">
        <v>68.63</v>
      </c>
      <c r="N36">
        <v>41.35</v>
      </c>
      <c r="O36">
        <v>7.11</v>
      </c>
      <c r="P36">
        <v>67.37</v>
      </c>
      <c r="Q36">
        <v>67.72</v>
      </c>
      <c r="R36">
        <v>42043581</v>
      </c>
      <c r="S36">
        <v>112.8</v>
      </c>
      <c r="T36">
        <v>6998</v>
      </c>
      <c r="U36">
        <v>69.47</v>
      </c>
      <c r="V36">
        <v>1913.1</v>
      </c>
      <c r="W36">
        <v>89.33</v>
      </c>
      <c r="X36">
        <v>74.25</v>
      </c>
    </row>
    <row r="37" spans="1:24">
      <c r="A37">
        <v>2</v>
      </c>
      <c r="B37" s="52" t="s">
        <v>113</v>
      </c>
      <c r="C37">
        <v>38</v>
      </c>
      <c r="D37">
        <v>36312235</v>
      </c>
      <c r="E37">
        <v>491.24</v>
      </c>
      <c r="F37">
        <v>673.33</v>
      </c>
      <c r="G37">
        <v>300.07</v>
      </c>
      <c r="H37">
        <v>68.53</v>
      </c>
      <c r="I37">
        <v>497.3</v>
      </c>
      <c r="J37">
        <v>0</v>
      </c>
      <c r="K37">
        <v>28951668</v>
      </c>
      <c r="L37">
        <v>468.67</v>
      </c>
      <c r="M37">
        <v>497.64</v>
      </c>
      <c r="N37">
        <v>300.07</v>
      </c>
      <c r="O37">
        <v>56.32</v>
      </c>
      <c r="P37">
        <v>497.18</v>
      </c>
      <c r="Q37">
        <v>497.63</v>
      </c>
      <c r="R37">
        <v>7360567</v>
      </c>
      <c r="S37">
        <v>561.54999999999995</v>
      </c>
      <c r="T37">
        <v>673.33</v>
      </c>
      <c r="U37">
        <v>550.61</v>
      </c>
      <c r="V37">
        <v>30.62</v>
      </c>
      <c r="W37">
        <v>560.66</v>
      </c>
      <c r="X37">
        <v>550.62</v>
      </c>
    </row>
    <row r="38" spans="1:24">
      <c r="A38">
        <v>2</v>
      </c>
      <c r="B38" s="52" t="s">
        <v>113</v>
      </c>
      <c r="C38">
        <v>39</v>
      </c>
      <c r="D38">
        <v>8391771</v>
      </c>
      <c r="E38">
        <v>910.51</v>
      </c>
      <c r="F38">
        <v>3333.33</v>
      </c>
      <c r="G38">
        <v>530</v>
      </c>
      <c r="H38">
        <v>558</v>
      </c>
      <c r="I38">
        <v>765.39</v>
      </c>
      <c r="J38">
        <v>0</v>
      </c>
      <c r="K38">
        <v>6583852</v>
      </c>
      <c r="L38">
        <v>729.95</v>
      </c>
      <c r="M38">
        <v>765.47</v>
      </c>
      <c r="N38">
        <v>530</v>
      </c>
      <c r="O38">
        <v>75.11</v>
      </c>
      <c r="P38">
        <v>765.37</v>
      </c>
      <c r="Q38">
        <v>765.47</v>
      </c>
      <c r="R38">
        <v>1807919</v>
      </c>
      <c r="S38">
        <v>1039.24</v>
      </c>
      <c r="T38">
        <v>3333.33</v>
      </c>
      <c r="U38">
        <v>892.97</v>
      </c>
      <c r="V38">
        <v>892.19</v>
      </c>
      <c r="W38">
        <v>1500</v>
      </c>
      <c r="X38">
        <v>892.97</v>
      </c>
    </row>
    <row r="39" spans="1:24">
      <c r="A39">
        <v>2</v>
      </c>
      <c r="B39" s="52" t="s">
        <v>113</v>
      </c>
      <c r="C39">
        <v>40</v>
      </c>
      <c r="D39">
        <v>5787189</v>
      </c>
      <c r="E39">
        <v>2884.31</v>
      </c>
      <c r="F39">
        <v>5003.33</v>
      </c>
      <c r="G39">
        <v>2301.06</v>
      </c>
      <c r="H39">
        <v>525.87</v>
      </c>
      <c r="I39">
        <v>2670.98</v>
      </c>
      <c r="J39">
        <v>0</v>
      </c>
      <c r="K39">
        <v>1701100</v>
      </c>
      <c r="L39">
        <v>2508.13</v>
      </c>
      <c r="M39">
        <v>2523</v>
      </c>
      <c r="N39">
        <v>2301.06</v>
      </c>
      <c r="O39">
        <v>61.03</v>
      </c>
      <c r="P39">
        <v>2521.13</v>
      </c>
      <c r="Q39">
        <v>2523</v>
      </c>
      <c r="R39">
        <v>4086089</v>
      </c>
      <c r="S39">
        <v>2979.17</v>
      </c>
      <c r="T39">
        <v>5003.33</v>
      </c>
      <c r="U39">
        <v>2666.87</v>
      </c>
      <c r="V39">
        <v>547.89</v>
      </c>
      <c r="W39">
        <v>2750</v>
      </c>
      <c r="X39">
        <v>2667.02</v>
      </c>
    </row>
    <row r="40" spans="1:24">
      <c r="A40">
        <v>2</v>
      </c>
      <c r="B40" s="52" t="s">
        <v>113</v>
      </c>
      <c r="C40">
        <v>11399</v>
      </c>
      <c r="D40">
        <v>1814654</v>
      </c>
      <c r="E40">
        <v>4441.96</v>
      </c>
      <c r="F40">
        <v>9993.33</v>
      </c>
      <c r="G40">
        <v>102</v>
      </c>
      <c r="H40">
        <v>1986.67</v>
      </c>
      <c r="I40">
        <v>3507.1</v>
      </c>
      <c r="J40">
        <v>0</v>
      </c>
      <c r="K40">
        <v>820000</v>
      </c>
      <c r="L40">
        <v>3440.3</v>
      </c>
      <c r="M40">
        <v>3508</v>
      </c>
      <c r="N40">
        <v>102</v>
      </c>
      <c r="O40">
        <v>863.01</v>
      </c>
      <c r="P40">
        <v>3506.01</v>
      </c>
      <c r="Q40">
        <v>3508</v>
      </c>
      <c r="R40">
        <v>994654</v>
      </c>
      <c r="S40">
        <v>6655.23</v>
      </c>
      <c r="T40">
        <v>9993.33</v>
      </c>
      <c r="U40">
        <v>5799.97</v>
      </c>
      <c r="V40">
        <v>1294.98</v>
      </c>
      <c r="W40">
        <v>6499.9</v>
      </c>
      <c r="X40">
        <v>5799.98</v>
      </c>
    </row>
    <row r="42" spans="1:24">
      <c r="A42" s="55" t="str">
        <f>A1</f>
        <v>Average</v>
      </c>
      <c r="B42" s="105">
        <v>1</v>
      </c>
      <c r="C42" s="17">
        <f t="array" ref="C42:J42">TRANSPOSE('рассчет вводных'!L3:L10)</f>
        <v>3.81</v>
      </c>
      <c r="D42" s="17">
        <v>4.59</v>
      </c>
      <c r="E42" s="17">
        <v>45.17</v>
      </c>
      <c r="F42" s="17">
        <v>63.9</v>
      </c>
      <c r="G42" s="17">
        <v>470.37</v>
      </c>
      <c r="H42" s="17">
        <v>689.88</v>
      </c>
      <c r="I42" s="17">
        <v>1936.74</v>
      </c>
      <c r="J42" s="17">
        <v>1150.1300000000001</v>
      </c>
      <c r="L42" s="106" t="s">
        <v>317</v>
      </c>
      <c r="M42" s="106"/>
      <c r="N42" s="106"/>
      <c r="O42" s="106"/>
      <c r="P42" s="106"/>
      <c r="Q42" s="106"/>
    </row>
    <row r="43" spans="1:24">
      <c r="A43" s="55" t="str">
        <f>A11</f>
        <v>Jita</v>
      </c>
      <c r="B43" s="105"/>
      <c r="C43" s="17">
        <f t="array" ref="C43:J43">TRANSPOSE('рассчет вводных'!L13:L20)</f>
        <v>3.86</v>
      </c>
      <c r="D43" s="17">
        <v>4.79</v>
      </c>
      <c r="E43" s="17">
        <v>46.56</v>
      </c>
      <c r="F43" s="17">
        <v>66.38</v>
      </c>
      <c r="G43" s="17">
        <v>480.03</v>
      </c>
      <c r="H43" s="17">
        <v>706.13</v>
      </c>
      <c r="I43" s="17">
        <v>2403.6</v>
      </c>
      <c r="J43" s="17">
        <v>759.52</v>
      </c>
      <c r="L43" s="107" t="s">
        <v>318</v>
      </c>
      <c r="M43" s="108"/>
      <c r="N43" s="109"/>
      <c r="O43" s="107" t="s">
        <v>319</v>
      </c>
      <c r="P43" s="108"/>
      <c r="Q43" s="109"/>
    </row>
    <row r="44" spans="1:24">
      <c r="A44" s="55" t="str">
        <f>A21</f>
        <v>Amarr</v>
      </c>
      <c r="B44" s="105"/>
      <c r="C44" s="17">
        <f t="array" ref="C44:J44">TRANSPOSE('рассчет вводных'!L23:L30)</f>
        <v>3.87</v>
      </c>
      <c r="D44" s="17">
        <v>4.37</v>
      </c>
      <c r="E44" s="17">
        <v>42.17</v>
      </c>
      <c r="F44" s="17">
        <v>61.78</v>
      </c>
      <c r="G44" s="17">
        <v>465.27</v>
      </c>
      <c r="H44" s="17">
        <v>618.98</v>
      </c>
      <c r="I44" s="17">
        <v>2313.94</v>
      </c>
      <c r="J44" s="17">
        <v>3305.37</v>
      </c>
      <c r="L44" s="110">
        <f>(((('2. Вводные'!I16)+100)/100)*(1/((100-('2. Вводные'!K16))/100))*100)-100</f>
        <v>38.554216867469876</v>
      </c>
      <c r="M44" s="111"/>
      <c r="N44" s="112"/>
      <c r="O44" s="110">
        <f>IF('2. Вводные'!N16=0,'рассчет вводных'!L44,IF('рассчет вводных'!L44=0,'2. Вводные'!N16,IF('рассчет вводных'!L44&gt;'2. Вводные'!N16,L44,'2. Вводные'!N16)))</f>
        <v>58</v>
      </c>
      <c r="P44" s="111"/>
      <c r="Q44" s="112"/>
    </row>
    <row r="45" spans="1:24">
      <c r="A45" s="55" t="str">
        <f>A31</f>
        <v>Rens</v>
      </c>
      <c r="B45" s="105"/>
      <c r="C45" s="17">
        <f t="array" ref="C45:J45">TRANSPOSE('рассчет вводных'!L33:L40)</f>
        <v>3.83</v>
      </c>
      <c r="D45" s="17">
        <v>4.2300000000000004</v>
      </c>
      <c r="E45" s="17">
        <v>43.25</v>
      </c>
      <c r="F45" s="17">
        <v>63.61</v>
      </c>
      <c r="G45" s="17">
        <v>468.67</v>
      </c>
      <c r="H45" s="17">
        <v>729.95</v>
      </c>
      <c r="I45" s="17">
        <v>2508.13</v>
      </c>
      <c r="J45" s="17">
        <v>3440.3</v>
      </c>
    </row>
    <row r="46" spans="1:24">
      <c r="B46" s="32"/>
      <c r="C46" s="60">
        <f t="array" ref="C46:J46">IF(B42=1,C42:J42,IF(B42=2,C43:J43,IF(B42=3,C44:J44,C45:J45)))</f>
        <v>3.81</v>
      </c>
      <c r="D46" s="60">
        <v>4.59</v>
      </c>
      <c r="E46" s="61">
        <v>45.17</v>
      </c>
      <c r="F46" s="61">
        <v>63.9</v>
      </c>
      <c r="G46" s="61">
        <v>470.37</v>
      </c>
      <c r="H46" s="61">
        <v>689.88</v>
      </c>
      <c r="I46" s="61">
        <v>1936.74</v>
      </c>
      <c r="J46" s="61">
        <v>1150.1300000000001</v>
      </c>
    </row>
    <row r="48" spans="1:24">
      <c r="A48" s="8"/>
    </row>
    <row r="49" spans="1:255" s="33" customFormat="1">
      <c r="A49" s="116" t="str">
        <f>'3. Результат'!B18</f>
        <v>Имя</v>
      </c>
      <c r="B49" s="117" t="str">
        <f>'3. Результат'!C18</f>
        <v>Майнер 1</v>
      </c>
      <c r="C49" s="117" t="str">
        <f>'3. Результат'!D18</f>
        <v>Майнер 2</v>
      </c>
      <c r="D49" s="117" t="str">
        <f>'3. Результат'!E18</f>
        <v>Майнер 3</v>
      </c>
      <c r="E49" s="117" t="str">
        <f>'3. Результат'!F18</f>
        <v>Майнер 4</v>
      </c>
      <c r="F49" s="117" t="str">
        <f>'3. Результат'!G18</f>
        <v>Майнер 5</v>
      </c>
      <c r="G49" s="117" t="str">
        <f>'3. Результат'!H18</f>
        <v>Майнер 6</v>
      </c>
      <c r="H49" s="117" t="str">
        <f>'3. Результат'!I18</f>
        <v>Майнер 7</v>
      </c>
      <c r="I49" s="117" t="str">
        <f>'3. Результат'!J18</f>
        <v>Майнер 8</v>
      </c>
      <c r="J49" s="117" t="str">
        <f>'3. Результат'!K18</f>
        <v>Майнер 9</v>
      </c>
      <c r="K49" s="117" t="str">
        <f>'3. Результат'!L18</f>
        <v>Майнер 10</v>
      </c>
      <c r="L49" s="117" t="str">
        <f>'3. Результат'!M18</f>
        <v>Майнер 11</v>
      </c>
      <c r="M49" s="117" t="str">
        <f>'3. Результат'!N18</f>
        <v>Майнер 12</v>
      </c>
      <c r="N49" s="117" t="str">
        <f>'3. Результат'!O18</f>
        <v>Майнер 13</v>
      </c>
      <c r="O49" s="117" t="str">
        <f>'3. Результат'!P18</f>
        <v>Майнер 14</v>
      </c>
      <c r="P49" s="117" t="str">
        <f>'3. Результат'!Q18</f>
        <v>Майнер 15</v>
      </c>
      <c r="Q49" s="117" t="str">
        <f>'3. Результат'!R18</f>
        <v>Майнер 16</v>
      </c>
      <c r="R49" s="117" t="str">
        <f>'3. Результат'!S18</f>
        <v>Майнер 17</v>
      </c>
      <c r="S49" s="117" t="str">
        <f>'3. Результат'!T18</f>
        <v>Майнер 18</v>
      </c>
      <c r="T49" s="117" t="str">
        <f>'3. Результат'!U18</f>
        <v>Майнер 19</v>
      </c>
      <c r="U49" s="117" t="str">
        <f>'3. Результат'!V18</f>
        <v>Майнер 20</v>
      </c>
      <c r="V49" s="117" t="str">
        <f>'3. Результат'!W18</f>
        <v>Майнер 21</v>
      </c>
      <c r="W49" s="117" t="str">
        <f>'3. Результат'!X18</f>
        <v>Майнер 22</v>
      </c>
      <c r="X49" s="117" t="str">
        <f>'3. Результат'!Y18</f>
        <v>Майнер 23</v>
      </c>
      <c r="Y49" s="117" t="str">
        <f>'3. Результат'!Z18</f>
        <v>Майнер 24</v>
      </c>
      <c r="Z49" s="117" t="str">
        <f>'3. Результат'!AA18</f>
        <v>Майнер 25</v>
      </c>
      <c r="AA49" s="117" t="str">
        <f>'3. Результат'!AB18</f>
        <v>Майнер 26</v>
      </c>
      <c r="AB49" s="117" t="str">
        <f>'3. Результат'!AC18</f>
        <v>Майнер 27</v>
      </c>
      <c r="AC49" s="117" t="str">
        <f>'3. Результат'!AD18</f>
        <v>Майнер 28</v>
      </c>
      <c r="AD49" s="117" t="str">
        <f>'3. Результат'!AE18</f>
        <v>Майнер 29</v>
      </c>
      <c r="AE49" s="117" t="str">
        <f>'3. Результат'!AF18</f>
        <v>Майнер 30</v>
      </c>
      <c r="AF49" s="117" t="str">
        <f>'3. Результат'!AG18</f>
        <v>Майнер 31</v>
      </c>
      <c r="AG49" s="117" t="str">
        <f>'3. Результат'!AH18</f>
        <v>Майнер 32</v>
      </c>
      <c r="AH49" s="117" t="str">
        <f>'3. Результат'!AI18</f>
        <v>Майнер 33</v>
      </c>
      <c r="AI49" s="117" t="str">
        <f>'3. Результат'!AJ18</f>
        <v>Майнер 34</v>
      </c>
      <c r="AJ49" s="117" t="str">
        <f>'3. Результат'!AK18</f>
        <v>Майнер 35</v>
      </c>
      <c r="AK49" s="117" t="str">
        <f>'3. Результат'!AL18</f>
        <v>Майнер 36</v>
      </c>
      <c r="AL49" s="117" t="str">
        <f>'3. Результат'!AM18</f>
        <v>Майнер 37</v>
      </c>
      <c r="AM49" s="117" t="str">
        <f>'3. Результат'!AN18</f>
        <v>Майнер 38</v>
      </c>
      <c r="AN49" s="117" t="str">
        <f>'3. Результат'!AO18</f>
        <v>Майнер 39</v>
      </c>
      <c r="AO49" s="117" t="str">
        <f>'3. Результат'!AP18</f>
        <v>Майнер 40</v>
      </c>
      <c r="AP49" s="117" t="e">
        <f>'3. Результат'!AQ18</f>
        <v>#N/A</v>
      </c>
      <c r="AQ49" s="117" t="e">
        <f>'3. Результат'!AR18</f>
        <v>#N/A</v>
      </c>
      <c r="AR49" s="117" t="e">
        <f>'3. Результат'!AS18</f>
        <v>#N/A</v>
      </c>
      <c r="AS49" s="117" t="e">
        <f>'3. Результат'!AT18</f>
        <v>#N/A</v>
      </c>
      <c r="AT49" s="117" t="e">
        <f>'3. Результат'!AU18</f>
        <v>#N/A</v>
      </c>
      <c r="AU49" s="117" t="e">
        <f>'3. Результат'!AV18</f>
        <v>#N/A</v>
      </c>
      <c r="AV49" s="117" t="e">
        <f>'3. Результат'!AW18</f>
        <v>#N/A</v>
      </c>
      <c r="AW49" s="117" t="e">
        <f>'3. Результат'!AX18</f>
        <v>#N/A</v>
      </c>
      <c r="AX49" s="117" t="e">
        <f>'3. Результат'!AY18</f>
        <v>#N/A</v>
      </c>
      <c r="AY49" s="117" t="e">
        <f>'3. Результат'!AZ18</f>
        <v>#N/A</v>
      </c>
      <c r="AZ49" s="117" t="e">
        <f>'3. Результат'!BA18</f>
        <v>#N/A</v>
      </c>
      <c r="BA49" s="117" t="e">
        <f>'3. Результат'!BB18</f>
        <v>#N/A</v>
      </c>
      <c r="BB49" s="117" t="e">
        <f>'3. Результат'!BC18</f>
        <v>#N/A</v>
      </c>
      <c r="BC49" s="117" t="e">
        <f>'3. Результат'!BD18</f>
        <v>#N/A</v>
      </c>
      <c r="BD49" s="117" t="e">
        <f>'3. Результат'!BE18</f>
        <v>#N/A</v>
      </c>
      <c r="BE49" s="117" t="e">
        <f>'3. Результат'!BF18</f>
        <v>#N/A</v>
      </c>
      <c r="BF49" s="117" t="e">
        <f>'3. Результат'!BG18</f>
        <v>#N/A</v>
      </c>
      <c r="BG49" s="117" t="e">
        <f>'3. Результат'!BH18</f>
        <v>#N/A</v>
      </c>
      <c r="BH49" s="117" t="e">
        <f>'3. Результат'!BI18</f>
        <v>#N/A</v>
      </c>
      <c r="BI49" s="117" t="e">
        <f>'3. Результат'!BJ18</f>
        <v>#N/A</v>
      </c>
      <c r="BJ49" s="117" t="e">
        <f>'3. Результат'!BK18</f>
        <v>#N/A</v>
      </c>
      <c r="BK49" s="117" t="e">
        <f>'3. Результат'!BL18</f>
        <v>#N/A</v>
      </c>
      <c r="BL49" s="117" t="e">
        <f>'3. Результат'!BM18</f>
        <v>#N/A</v>
      </c>
      <c r="BM49" s="117" t="e">
        <f>'3. Результат'!BN18</f>
        <v>#N/A</v>
      </c>
      <c r="BN49" s="117" t="e">
        <f>'3. Результат'!BO18</f>
        <v>#N/A</v>
      </c>
      <c r="BO49" s="117" t="e">
        <f>'3. Результат'!BP18</f>
        <v>#N/A</v>
      </c>
      <c r="BP49" s="117" t="e">
        <f>'3. Результат'!BQ18</f>
        <v>#N/A</v>
      </c>
      <c r="BQ49" s="117" t="e">
        <f>'3. Результат'!BR18</f>
        <v>#N/A</v>
      </c>
      <c r="BR49" s="117" t="e">
        <f>'3. Результат'!BS18</f>
        <v>#N/A</v>
      </c>
      <c r="BS49" s="117" t="e">
        <f>'3. Результат'!BT18</f>
        <v>#N/A</v>
      </c>
      <c r="BT49" s="117" t="e">
        <f>'3. Результат'!BU18</f>
        <v>#N/A</v>
      </c>
      <c r="BU49" s="117" t="e">
        <f>'3. Результат'!BV18</f>
        <v>#N/A</v>
      </c>
      <c r="BV49" s="117" t="e">
        <f>'3. Результат'!BW18</f>
        <v>#N/A</v>
      </c>
      <c r="BW49" s="118">
        <f>'3. Результат'!BX18</f>
        <v>0</v>
      </c>
      <c r="BX49" s="33">
        <f>'3. Результат'!BY18</f>
        <v>0</v>
      </c>
      <c r="BY49" s="33">
        <f>'3. Результат'!BZ18</f>
        <v>0</v>
      </c>
      <c r="BZ49" s="33">
        <f>'3. Результат'!CA18</f>
        <v>0</v>
      </c>
      <c r="CA49" s="33">
        <f>'3. Результат'!CB18</f>
        <v>0</v>
      </c>
      <c r="CB49" s="33">
        <f>'3. Результат'!CC18</f>
        <v>0</v>
      </c>
      <c r="CC49" s="33">
        <f>'3. Результат'!CD18</f>
        <v>0</v>
      </c>
      <c r="CD49" s="33">
        <f>'3. Результат'!CE18</f>
        <v>0</v>
      </c>
      <c r="CE49" s="33">
        <f>'3. Результат'!CF18</f>
        <v>0</v>
      </c>
      <c r="CF49" s="33">
        <f>'3. Результат'!CG18</f>
        <v>0</v>
      </c>
      <c r="CG49" s="33">
        <f>'3. Результат'!CH18</f>
        <v>0</v>
      </c>
      <c r="CH49" s="33">
        <f>'3. Результат'!CI18</f>
        <v>0</v>
      </c>
      <c r="CI49" s="33">
        <f>'3. Результат'!CJ18</f>
        <v>0</v>
      </c>
      <c r="CJ49" s="33">
        <f>'3. Результат'!CK18</f>
        <v>0</v>
      </c>
      <c r="CK49" s="33">
        <f>'3. Результат'!CL18</f>
        <v>0</v>
      </c>
      <c r="CL49" s="33">
        <f>'3. Результат'!CM18</f>
        <v>0</v>
      </c>
      <c r="CM49" s="33">
        <f>'3. Результат'!CN18</f>
        <v>0</v>
      </c>
      <c r="CN49" s="33">
        <f>'3. Результат'!CO18</f>
        <v>0</v>
      </c>
      <c r="CO49" s="33">
        <f>'3. Результат'!CP18</f>
        <v>0</v>
      </c>
      <c r="CP49" s="33">
        <f>'3. Результат'!CQ18</f>
        <v>0</v>
      </c>
      <c r="CQ49" s="33">
        <f>'3. Результат'!CR18</f>
        <v>0</v>
      </c>
      <c r="CR49" s="33">
        <f>'3. Результат'!CS18</f>
        <v>0</v>
      </c>
      <c r="CS49" s="33">
        <f>'3. Результат'!CT18</f>
        <v>0</v>
      </c>
      <c r="CT49" s="33">
        <f>'3. Результат'!CU18</f>
        <v>0</v>
      </c>
      <c r="CU49" s="33">
        <f>'3. Результат'!CV18</f>
        <v>0</v>
      </c>
      <c r="CV49" s="33">
        <f>'3. Результат'!CW18</f>
        <v>0</v>
      </c>
      <c r="CW49" s="33">
        <f>'3. Результат'!CX18</f>
        <v>0</v>
      </c>
      <c r="CX49" s="33">
        <f>'3. Результат'!CY18</f>
        <v>0</v>
      </c>
      <c r="CY49" s="33">
        <f>'3. Результат'!CZ18</f>
        <v>0</v>
      </c>
      <c r="CZ49" s="33">
        <f>'3. Результат'!DA18</f>
        <v>0</v>
      </c>
      <c r="DA49" s="33">
        <f>'3. Результат'!DB18</f>
        <v>0</v>
      </c>
      <c r="DB49" s="33">
        <f>'3. Результат'!DC18</f>
        <v>0</v>
      </c>
      <c r="DC49" s="33">
        <f>'3. Результат'!DD18</f>
        <v>0</v>
      </c>
      <c r="DD49" s="33">
        <f>'3. Результат'!DE18</f>
        <v>0</v>
      </c>
      <c r="DE49" s="33">
        <f>'3. Результат'!DF18</f>
        <v>0</v>
      </c>
      <c r="DF49" s="33">
        <f>'3. Результат'!DG18</f>
        <v>0</v>
      </c>
      <c r="DG49" s="33">
        <f>'3. Результат'!DH18</f>
        <v>0</v>
      </c>
      <c r="DH49" s="33">
        <f>'3. Результат'!DI18</f>
        <v>0</v>
      </c>
      <c r="DI49" s="33">
        <f>'3. Результат'!DJ18</f>
        <v>0</v>
      </c>
      <c r="DJ49" s="33">
        <f>'3. Результат'!DK18</f>
        <v>0</v>
      </c>
      <c r="DK49" s="33">
        <f>'3. Результат'!DL18</f>
        <v>0</v>
      </c>
      <c r="DL49" s="33">
        <f>'3. Результат'!DM18</f>
        <v>0</v>
      </c>
      <c r="DM49" s="33">
        <f>'3. Результат'!DN18</f>
        <v>0</v>
      </c>
      <c r="DN49" s="33">
        <f>'3. Результат'!DO18</f>
        <v>0</v>
      </c>
      <c r="DO49" s="33">
        <f>'3. Результат'!DP18</f>
        <v>0</v>
      </c>
      <c r="DP49" s="33">
        <f>'3. Результат'!DQ18</f>
        <v>0</v>
      </c>
      <c r="DQ49" s="33">
        <f>'3. Результат'!DR18</f>
        <v>0</v>
      </c>
      <c r="DR49" s="33">
        <f>'3. Результат'!DS18</f>
        <v>0</v>
      </c>
      <c r="DS49" s="33">
        <f>'3. Результат'!DT18</f>
        <v>0</v>
      </c>
      <c r="DT49" s="33">
        <f>'3. Результат'!DU18</f>
        <v>0</v>
      </c>
      <c r="DU49" s="33">
        <f>'3. Результат'!DV18</f>
        <v>0</v>
      </c>
      <c r="DV49" s="33">
        <f>'3. Результат'!DW18</f>
        <v>0</v>
      </c>
      <c r="DW49" s="33">
        <f>'3. Результат'!DX18</f>
        <v>0</v>
      </c>
      <c r="DX49" s="33">
        <f>'3. Результат'!DY18</f>
        <v>0</v>
      </c>
      <c r="DY49" s="33">
        <f>'3. Результат'!DZ18</f>
        <v>0</v>
      </c>
      <c r="DZ49" s="33">
        <f>'3. Результат'!EA18</f>
        <v>0</v>
      </c>
      <c r="EA49" s="33">
        <f>'3. Результат'!EB18</f>
        <v>0</v>
      </c>
      <c r="EB49" s="33">
        <f>'3. Результат'!EC18</f>
        <v>0</v>
      </c>
      <c r="EC49" s="33">
        <f>'3. Результат'!ED18</f>
        <v>0</v>
      </c>
      <c r="ED49" s="33">
        <f>'3. Результат'!EE18</f>
        <v>0</v>
      </c>
      <c r="EE49" s="33">
        <f>'3. Результат'!EF18</f>
        <v>0</v>
      </c>
      <c r="EF49" s="33">
        <f>'3. Результат'!EG18</f>
        <v>0</v>
      </c>
      <c r="EG49" s="33">
        <f>'3. Результат'!EH18</f>
        <v>0</v>
      </c>
      <c r="EH49" s="33">
        <f>'3. Результат'!EI18</f>
        <v>0</v>
      </c>
      <c r="EI49" s="33">
        <f>'3. Результат'!EJ18</f>
        <v>0</v>
      </c>
      <c r="EJ49" s="33">
        <f>'3. Результат'!EK18</f>
        <v>0</v>
      </c>
      <c r="EK49" s="33">
        <f>'3. Результат'!EL18</f>
        <v>0</v>
      </c>
      <c r="EL49" s="33">
        <f>'3. Результат'!EM18</f>
        <v>0</v>
      </c>
      <c r="EM49" s="33">
        <f>'3. Результат'!EN18</f>
        <v>0</v>
      </c>
      <c r="EN49" s="33">
        <f>'3. Результат'!EO18</f>
        <v>0</v>
      </c>
      <c r="EO49" s="33">
        <f>'3. Результат'!EP18</f>
        <v>0</v>
      </c>
      <c r="EP49" s="33">
        <f>'3. Результат'!EQ18</f>
        <v>0</v>
      </c>
      <c r="EQ49" s="33">
        <f>'3. Результат'!ER18</f>
        <v>0</v>
      </c>
      <c r="ER49" s="33">
        <f>'3. Результат'!ES18</f>
        <v>0</v>
      </c>
      <c r="ES49" s="33">
        <f>'3. Результат'!ET18</f>
        <v>0</v>
      </c>
      <c r="ET49" s="33">
        <f>'3. Результат'!EU18</f>
        <v>0</v>
      </c>
      <c r="EU49" s="33">
        <f>'3. Результат'!EV18</f>
        <v>0</v>
      </c>
      <c r="EV49" s="33">
        <f>'3. Результат'!EW18</f>
        <v>0</v>
      </c>
      <c r="EW49" s="33">
        <f>'3. Результат'!EX18</f>
        <v>0</v>
      </c>
      <c r="EX49" s="33">
        <f>'3. Результат'!EY18</f>
        <v>0</v>
      </c>
      <c r="EY49" s="33">
        <f>'3. Результат'!EZ18</f>
        <v>0</v>
      </c>
      <c r="EZ49" s="33">
        <f>'3. Результат'!FA18</f>
        <v>0</v>
      </c>
      <c r="FA49" s="33">
        <f>'3. Результат'!FB18</f>
        <v>0</v>
      </c>
      <c r="FB49" s="33">
        <f>'3. Результат'!FC18</f>
        <v>0</v>
      </c>
      <c r="FC49" s="33">
        <f>'3. Результат'!FD18</f>
        <v>0</v>
      </c>
      <c r="FD49" s="33">
        <f>'3. Результат'!FE18</f>
        <v>0</v>
      </c>
      <c r="FE49" s="33">
        <f>'3. Результат'!FF18</f>
        <v>0</v>
      </c>
      <c r="FF49" s="33">
        <f>'3. Результат'!FG18</f>
        <v>0</v>
      </c>
      <c r="FG49" s="33">
        <f>'3. Результат'!FH18</f>
        <v>0</v>
      </c>
      <c r="FH49" s="33">
        <f>'3. Результат'!FI18</f>
        <v>0</v>
      </c>
      <c r="FI49" s="33">
        <f>'3. Результат'!FJ18</f>
        <v>0</v>
      </c>
      <c r="FJ49" s="33">
        <f>'3. Результат'!FK18</f>
        <v>0</v>
      </c>
      <c r="FK49" s="33">
        <f>'3. Результат'!FL18</f>
        <v>0</v>
      </c>
      <c r="FL49" s="33">
        <f>'3. Результат'!FM18</f>
        <v>0</v>
      </c>
      <c r="FM49" s="33">
        <f>'3. Результат'!FN18</f>
        <v>0</v>
      </c>
      <c r="FN49" s="33">
        <f>'3. Результат'!FO18</f>
        <v>0</v>
      </c>
      <c r="FO49" s="33">
        <f>'3. Результат'!FP18</f>
        <v>0</v>
      </c>
      <c r="FP49" s="33">
        <f>'3. Результат'!FQ18</f>
        <v>0</v>
      </c>
      <c r="FQ49" s="33">
        <f>'3. Результат'!FR18</f>
        <v>0</v>
      </c>
      <c r="FR49" s="33">
        <f>'3. Результат'!FS18</f>
        <v>0</v>
      </c>
      <c r="FS49" s="33">
        <f>'3. Результат'!FT18</f>
        <v>0</v>
      </c>
      <c r="FT49" s="33">
        <f>'3. Результат'!FU18</f>
        <v>0</v>
      </c>
      <c r="FU49" s="33">
        <f>'3. Результат'!FV18</f>
        <v>0</v>
      </c>
      <c r="FV49" s="33">
        <f>'3. Результат'!FW18</f>
        <v>0</v>
      </c>
      <c r="FW49" s="33">
        <f>'3. Результат'!FX18</f>
        <v>0</v>
      </c>
      <c r="FX49" s="33">
        <f>'3. Результат'!FY18</f>
        <v>0</v>
      </c>
      <c r="FY49" s="33">
        <f>'3. Результат'!FZ18</f>
        <v>0</v>
      </c>
      <c r="FZ49" s="33">
        <f>'3. Результат'!GA18</f>
        <v>0</v>
      </c>
      <c r="GA49" s="33">
        <f>'3. Результат'!GB18</f>
        <v>0</v>
      </c>
      <c r="GB49" s="33">
        <f>'3. Результат'!GC18</f>
        <v>0</v>
      </c>
      <c r="GC49" s="33">
        <f>'3. Результат'!GD18</f>
        <v>0</v>
      </c>
      <c r="GD49" s="33">
        <f>'3. Результат'!GE18</f>
        <v>0</v>
      </c>
      <c r="GE49" s="33">
        <f>'3. Результат'!GF18</f>
        <v>0</v>
      </c>
      <c r="GF49" s="33">
        <f>'3. Результат'!GG18</f>
        <v>0</v>
      </c>
      <c r="GG49" s="33">
        <f>'3. Результат'!GH18</f>
        <v>0</v>
      </c>
      <c r="GH49" s="33">
        <f>'3. Результат'!GI18</f>
        <v>0</v>
      </c>
      <c r="GI49" s="33">
        <f>'3. Результат'!GJ18</f>
        <v>0</v>
      </c>
      <c r="GJ49" s="33">
        <f>'3. Результат'!GK18</f>
        <v>0</v>
      </c>
      <c r="GK49" s="33">
        <f>'3. Результат'!GL18</f>
        <v>0</v>
      </c>
      <c r="GL49" s="33">
        <f>'3. Результат'!GM18</f>
        <v>0</v>
      </c>
      <c r="GM49" s="33">
        <f>'3. Результат'!GN18</f>
        <v>0</v>
      </c>
      <c r="GN49" s="33">
        <f>'3. Результат'!GO18</f>
        <v>0</v>
      </c>
      <c r="GO49" s="33">
        <f>'3. Результат'!GP18</f>
        <v>0</v>
      </c>
      <c r="GP49" s="33">
        <f>'3. Результат'!GQ18</f>
        <v>0</v>
      </c>
      <c r="GQ49" s="33">
        <f>'3. Результат'!GR18</f>
        <v>0</v>
      </c>
      <c r="GR49" s="33">
        <f>'3. Результат'!GS18</f>
        <v>0</v>
      </c>
      <c r="GS49" s="33">
        <f>'3. Результат'!GT18</f>
        <v>0</v>
      </c>
      <c r="GT49" s="33">
        <f>'3. Результат'!GU18</f>
        <v>0</v>
      </c>
      <c r="GU49" s="33">
        <f>'3. Результат'!GV18</f>
        <v>0</v>
      </c>
      <c r="GV49" s="33">
        <f>'3. Результат'!GW18</f>
        <v>0</v>
      </c>
      <c r="GW49" s="33">
        <f>'3. Результат'!GX18</f>
        <v>0</v>
      </c>
      <c r="GX49" s="33">
        <f>'3. Результат'!GY18</f>
        <v>0</v>
      </c>
      <c r="GY49" s="33">
        <f>'3. Результат'!GZ18</f>
        <v>0</v>
      </c>
      <c r="GZ49" s="33">
        <f>'3. Результат'!HA18</f>
        <v>0</v>
      </c>
      <c r="HA49" s="33">
        <f>'3. Результат'!HB18</f>
        <v>0</v>
      </c>
      <c r="HB49" s="33">
        <f>'3. Результат'!HC18</f>
        <v>0</v>
      </c>
      <c r="HC49" s="33">
        <f>'3. Результат'!HD18</f>
        <v>0</v>
      </c>
      <c r="HD49" s="33">
        <f>'3. Результат'!HE18</f>
        <v>0</v>
      </c>
      <c r="HE49" s="33">
        <f>'3. Результат'!HF18</f>
        <v>0</v>
      </c>
      <c r="HF49" s="33">
        <f>'3. Результат'!HG18</f>
        <v>0</v>
      </c>
      <c r="HG49" s="33">
        <f>'3. Результат'!HH18</f>
        <v>0</v>
      </c>
      <c r="HH49" s="33">
        <f>'3. Результат'!HI18</f>
        <v>0</v>
      </c>
      <c r="HI49" s="33">
        <f>'3. Результат'!HJ18</f>
        <v>0</v>
      </c>
      <c r="HJ49" s="33">
        <f>'3. Результат'!HK18</f>
        <v>0</v>
      </c>
      <c r="HK49" s="33">
        <f>'3. Результат'!HL18</f>
        <v>0</v>
      </c>
      <c r="HL49" s="33">
        <f>'3. Результат'!HM18</f>
        <v>0</v>
      </c>
      <c r="HM49" s="33">
        <f>'3. Результат'!HN18</f>
        <v>0</v>
      </c>
      <c r="HN49" s="33">
        <f>'3. Результат'!HO18</f>
        <v>0</v>
      </c>
      <c r="HO49" s="33">
        <f>'3. Результат'!HP18</f>
        <v>0</v>
      </c>
      <c r="HP49" s="33">
        <f>'3. Результат'!HQ18</f>
        <v>0</v>
      </c>
      <c r="HQ49" s="33">
        <f>'3. Результат'!HR18</f>
        <v>0</v>
      </c>
      <c r="HR49" s="33">
        <f>'3. Результат'!HS18</f>
        <v>0</v>
      </c>
      <c r="HS49" s="33">
        <f>'3. Результат'!HT18</f>
        <v>0</v>
      </c>
      <c r="HT49" s="33">
        <f>'3. Результат'!HU18</f>
        <v>0</v>
      </c>
      <c r="HU49" s="33">
        <f>'3. Результат'!HV18</f>
        <v>0</v>
      </c>
      <c r="HV49" s="33">
        <f>'3. Результат'!HW18</f>
        <v>0</v>
      </c>
      <c r="HW49" s="33">
        <f>'3. Результат'!HX18</f>
        <v>0</v>
      </c>
      <c r="HX49" s="33">
        <f>'3. Результат'!HY18</f>
        <v>0</v>
      </c>
      <c r="HY49" s="33">
        <f>'3. Результат'!HZ18</f>
        <v>0</v>
      </c>
      <c r="HZ49" s="33">
        <f>'3. Результат'!IA18</f>
        <v>0</v>
      </c>
      <c r="IA49" s="33">
        <f>'3. Результат'!IB18</f>
        <v>0</v>
      </c>
      <c r="IB49" s="33">
        <f>'3. Результат'!IC18</f>
        <v>0</v>
      </c>
      <c r="IC49" s="33">
        <f>'3. Результат'!ID18</f>
        <v>0</v>
      </c>
      <c r="ID49" s="33">
        <f>'3. Результат'!IE18</f>
        <v>0</v>
      </c>
      <c r="IE49" s="33">
        <f>'3. Результат'!IF18</f>
        <v>0</v>
      </c>
      <c r="IF49" s="33">
        <f>'3. Результат'!IG18</f>
        <v>0</v>
      </c>
      <c r="IG49" s="33">
        <f>'3. Результат'!IH18</f>
        <v>0</v>
      </c>
      <c r="IH49" s="33">
        <f>'3. Результат'!II18</f>
        <v>0</v>
      </c>
      <c r="II49" s="33">
        <f>'3. Результат'!IJ18</f>
        <v>0</v>
      </c>
      <c r="IJ49" s="33">
        <f>'3. Результат'!IK18</f>
        <v>0</v>
      </c>
      <c r="IK49" s="33">
        <f>'3. Результат'!IL18</f>
        <v>0</v>
      </c>
      <c r="IL49" s="33">
        <f>'3. Результат'!IM18</f>
        <v>0</v>
      </c>
      <c r="IM49" s="33">
        <f>'3. Результат'!IN18</f>
        <v>0</v>
      </c>
      <c r="IN49" s="33">
        <f>'3. Результат'!IO18</f>
        <v>0</v>
      </c>
      <c r="IO49" s="33">
        <f>'3. Результат'!IP18</f>
        <v>0</v>
      </c>
      <c r="IP49" s="33">
        <f>'3. Результат'!IQ18</f>
        <v>0</v>
      </c>
      <c r="IQ49" s="33">
        <f>'3. Результат'!IR18</f>
        <v>0</v>
      </c>
      <c r="IR49" s="33">
        <f>'3. Результат'!IS18</f>
        <v>0</v>
      </c>
      <c r="IS49" s="33">
        <f>'3. Результат'!IT18</f>
        <v>0</v>
      </c>
      <c r="IT49" s="33">
        <f>'3. Результат'!IU18</f>
        <v>0</v>
      </c>
      <c r="IU49" s="33">
        <f>'3. Результат'!IV18</f>
        <v>0</v>
      </c>
    </row>
    <row r="50" spans="1:255" s="121" customFormat="1">
      <c r="A50" s="116"/>
      <c r="B50" s="119" t="str">
        <f>'3. Результат'!C19</f>
        <v>Antonio Beard</v>
      </c>
      <c r="C50" s="119" t="str">
        <f>'3. Результат'!D19</f>
        <v>Azile Duskwood</v>
      </c>
      <c r="D50" s="119" t="str">
        <f>'3. Результат'!E19</f>
        <v>candeg</v>
      </c>
      <c r="E50" s="119" t="str">
        <f>'3. Результат'!F19</f>
        <v>Commondante</v>
      </c>
      <c r="F50" s="119" t="str">
        <f>'3. Результат'!G19</f>
        <v>Dart Lobrik</v>
      </c>
      <c r="G50" s="119" t="str">
        <f>'3. Результат'!H19</f>
        <v>DeusEx Main</v>
      </c>
      <c r="H50" s="119" t="str">
        <f>'3. Результат'!I19</f>
        <v>Efremius</v>
      </c>
      <c r="I50" s="119" t="str">
        <f>'3. Результат'!J19</f>
        <v>Hoshimura Makina</v>
      </c>
      <c r="J50" s="119" t="str">
        <f>'3. Результат'!K19</f>
        <v>Imbrus</v>
      </c>
      <c r="K50" s="119" t="str">
        <f>'3. Результат'!L19</f>
        <v>Jabuticaba</v>
      </c>
      <c r="L50" s="119" t="str">
        <f>'3. Результат'!M19</f>
        <v>JIYNTR</v>
      </c>
      <c r="M50" s="119" t="str">
        <f>'3. Результат'!N19</f>
        <v>KasaRot</v>
      </c>
      <c r="N50" s="119" t="str">
        <f>'3. Результат'!O19</f>
        <v>Ken Tivianne</v>
      </c>
      <c r="O50" s="119" t="str">
        <f>'3. Результат'!P19</f>
        <v>Li Lait</v>
      </c>
      <c r="P50" s="119" t="str">
        <f>'3. Результат'!Q19</f>
        <v>Maefel Kaz</v>
      </c>
      <c r="Q50" s="119" t="str">
        <f>'3. Результат'!R19</f>
        <v>Maeffel Kaz</v>
      </c>
      <c r="R50" s="119" t="str">
        <f>'3. Результат'!S19</f>
        <v>Rina Niam</v>
      </c>
      <c r="S50" s="119" t="str">
        <f>'3. Результат'!T19</f>
        <v>Rondo Roldare</v>
      </c>
      <c r="T50" s="119" t="str">
        <f>'3. Результат'!U19</f>
        <v>SoNNeLoN</v>
      </c>
      <c r="U50" s="119" t="str">
        <f>'3. Результат'!V19</f>
        <v>TedochiKito</v>
      </c>
      <c r="V50" s="119" t="str">
        <f>'3. Результат'!W19</f>
        <v>Wersus95</v>
      </c>
      <c r="W50" s="119">
        <f>'3. Результат'!X19</f>
        <v>0</v>
      </c>
      <c r="X50" s="119">
        <f>'3. Результат'!Y19</f>
        <v>0</v>
      </c>
      <c r="Y50" s="119">
        <f>'3. Результат'!Z19</f>
        <v>0</v>
      </c>
      <c r="Z50" s="119">
        <f>'3. Результат'!AA19</f>
        <v>0</v>
      </c>
      <c r="AA50" s="119">
        <f>'3. Результат'!AB19</f>
        <v>0</v>
      </c>
      <c r="AB50" s="119">
        <f>'3. Результат'!AC19</f>
        <v>0</v>
      </c>
      <c r="AC50" s="119">
        <f>'3. Результат'!AD19</f>
        <v>0</v>
      </c>
      <c r="AD50" s="119">
        <f>'3. Результат'!AE19</f>
        <v>0</v>
      </c>
      <c r="AE50" s="119">
        <f>'3. Результат'!AF19</f>
        <v>0</v>
      </c>
      <c r="AF50" s="119">
        <f>'3. Результат'!AG19</f>
        <v>0</v>
      </c>
      <c r="AG50" s="119">
        <f>'3. Результат'!AH19</f>
        <v>0</v>
      </c>
      <c r="AH50" s="119">
        <f>'3. Результат'!AI19</f>
        <v>0</v>
      </c>
      <c r="AI50" s="119">
        <f>'3. Результат'!AJ19</f>
        <v>0</v>
      </c>
      <c r="AJ50" s="119">
        <f>'3. Результат'!AK19</f>
        <v>0</v>
      </c>
      <c r="AK50" s="119">
        <f>'3. Результат'!AL19</f>
        <v>0</v>
      </c>
      <c r="AL50" s="119">
        <f>'3. Результат'!AM19</f>
        <v>0</v>
      </c>
      <c r="AM50" s="119">
        <f>'3. Результат'!AN19</f>
        <v>0</v>
      </c>
      <c r="AN50" s="119">
        <f>'3. Результат'!AO19</f>
        <v>0</v>
      </c>
      <c r="AO50" s="119">
        <f>'3. Результат'!AP19</f>
        <v>0</v>
      </c>
      <c r="AP50" s="119" t="e">
        <f>'3. Результат'!AQ19</f>
        <v>#N/A</v>
      </c>
      <c r="AQ50" s="119" t="e">
        <f>'3. Результат'!AR19</f>
        <v>#N/A</v>
      </c>
      <c r="AR50" s="119" t="e">
        <f>'3. Результат'!AS19</f>
        <v>#N/A</v>
      </c>
      <c r="AS50" s="119" t="e">
        <f>'3. Результат'!AT19</f>
        <v>#N/A</v>
      </c>
      <c r="AT50" s="119" t="e">
        <f>'3. Результат'!AU19</f>
        <v>#N/A</v>
      </c>
      <c r="AU50" s="119" t="e">
        <f>'3. Результат'!AV19</f>
        <v>#N/A</v>
      </c>
      <c r="AV50" s="119" t="e">
        <f>'3. Результат'!AW19</f>
        <v>#N/A</v>
      </c>
      <c r="AW50" s="119" t="e">
        <f>'3. Результат'!AX19</f>
        <v>#N/A</v>
      </c>
      <c r="AX50" s="119" t="e">
        <f>'3. Результат'!AY19</f>
        <v>#N/A</v>
      </c>
      <c r="AY50" s="119" t="e">
        <f>'3. Результат'!AZ19</f>
        <v>#N/A</v>
      </c>
      <c r="AZ50" s="119" t="e">
        <f>'3. Результат'!BA19</f>
        <v>#N/A</v>
      </c>
      <c r="BA50" s="119" t="e">
        <f>'3. Результат'!BB19</f>
        <v>#N/A</v>
      </c>
      <c r="BB50" s="119" t="e">
        <f>'3. Результат'!BC19</f>
        <v>#N/A</v>
      </c>
      <c r="BC50" s="119" t="e">
        <f>'3. Результат'!BD19</f>
        <v>#N/A</v>
      </c>
      <c r="BD50" s="119" t="e">
        <f>'3. Результат'!BE19</f>
        <v>#N/A</v>
      </c>
      <c r="BE50" s="119" t="e">
        <f>'3. Результат'!BF19</f>
        <v>#N/A</v>
      </c>
      <c r="BF50" s="119" t="e">
        <f>'3. Результат'!BG19</f>
        <v>#N/A</v>
      </c>
      <c r="BG50" s="119" t="e">
        <f>'3. Результат'!BH19</f>
        <v>#N/A</v>
      </c>
      <c r="BH50" s="119" t="e">
        <f>'3. Результат'!BI19</f>
        <v>#N/A</v>
      </c>
      <c r="BI50" s="119" t="e">
        <f>'3. Результат'!BJ19</f>
        <v>#N/A</v>
      </c>
      <c r="BJ50" s="119" t="e">
        <f>'3. Результат'!BK19</f>
        <v>#N/A</v>
      </c>
      <c r="BK50" s="119" t="e">
        <f>'3. Результат'!BL19</f>
        <v>#N/A</v>
      </c>
      <c r="BL50" s="119" t="e">
        <f>'3. Результат'!BM19</f>
        <v>#N/A</v>
      </c>
      <c r="BM50" s="119" t="e">
        <f>'3. Результат'!BN19</f>
        <v>#N/A</v>
      </c>
      <c r="BN50" s="119" t="e">
        <f>'3. Результат'!BO19</f>
        <v>#N/A</v>
      </c>
      <c r="BO50" s="119" t="e">
        <f>'3. Результат'!BP19</f>
        <v>#N/A</v>
      </c>
      <c r="BP50" s="119" t="e">
        <f>'3. Результат'!BQ19</f>
        <v>#N/A</v>
      </c>
      <c r="BQ50" s="119" t="e">
        <f>'3. Результат'!BR19</f>
        <v>#N/A</v>
      </c>
      <c r="BR50" s="119" t="e">
        <f>'3. Результат'!BS19</f>
        <v>#N/A</v>
      </c>
      <c r="BS50" s="119" t="e">
        <f>'3. Результат'!BT19</f>
        <v>#N/A</v>
      </c>
      <c r="BT50" s="119" t="e">
        <f>'3. Результат'!BU19</f>
        <v>#N/A</v>
      </c>
      <c r="BU50" s="119" t="e">
        <f>'3. Результат'!BV19</f>
        <v>#N/A</v>
      </c>
      <c r="BV50" s="119" t="e">
        <f>'3. Результат'!BW19</f>
        <v>#N/A</v>
      </c>
      <c r="BW50" s="120">
        <f>'3. Результат'!BX19</f>
        <v>0</v>
      </c>
      <c r="BX50" s="121">
        <f>'3. Результат'!BY19</f>
        <v>0</v>
      </c>
      <c r="BY50" s="121">
        <f>'3. Результат'!BZ19</f>
        <v>0</v>
      </c>
      <c r="BZ50" s="121">
        <f>'3. Результат'!CA19</f>
        <v>0</v>
      </c>
      <c r="CA50" s="121">
        <f>'3. Результат'!CB19</f>
        <v>0</v>
      </c>
      <c r="CB50" s="121">
        <f>'3. Результат'!CC19</f>
        <v>0</v>
      </c>
      <c r="CC50" s="121">
        <f>'3. Результат'!CD19</f>
        <v>0</v>
      </c>
      <c r="CD50" s="121">
        <f>'3. Результат'!CE19</f>
        <v>0</v>
      </c>
      <c r="CE50" s="121">
        <f>'3. Результат'!CF19</f>
        <v>0</v>
      </c>
      <c r="CF50" s="121">
        <f>'3. Результат'!CG19</f>
        <v>0</v>
      </c>
      <c r="CG50" s="121">
        <f>'3. Результат'!CH19</f>
        <v>0</v>
      </c>
      <c r="CH50" s="121">
        <f>'3. Результат'!CI19</f>
        <v>0</v>
      </c>
      <c r="CI50" s="121">
        <f>'3. Результат'!CJ19</f>
        <v>0</v>
      </c>
      <c r="CJ50" s="121">
        <f>'3. Результат'!CK19</f>
        <v>0</v>
      </c>
      <c r="CK50" s="121">
        <f>'3. Результат'!CL19</f>
        <v>0</v>
      </c>
      <c r="CL50" s="121">
        <f>'3. Результат'!CM19</f>
        <v>0</v>
      </c>
      <c r="CM50" s="121">
        <f>'3. Результат'!CN19</f>
        <v>0</v>
      </c>
      <c r="CN50" s="121">
        <f>'3. Результат'!CO19</f>
        <v>0</v>
      </c>
      <c r="CO50" s="121">
        <f>'3. Результат'!CP19</f>
        <v>0</v>
      </c>
      <c r="CP50" s="121">
        <f>'3. Результат'!CQ19</f>
        <v>0</v>
      </c>
      <c r="CQ50" s="121">
        <f>'3. Результат'!CR19</f>
        <v>0</v>
      </c>
      <c r="CR50" s="121">
        <f>'3. Результат'!CS19</f>
        <v>0</v>
      </c>
      <c r="CS50" s="121">
        <f>'3. Результат'!CT19</f>
        <v>0</v>
      </c>
      <c r="CT50" s="121">
        <f>'3. Результат'!CU19</f>
        <v>0</v>
      </c>
      <c r="CU50" s="121">
        <f>'3. Результат'!CV19</f>
        <v>0</v>
      </c>
      <c r="CV50" s="121">
        <f>'3. Результат'!CW19</f>
        <v>0</v>
      </c>
      <c r="CW50" s="121">
        <f>'3. Результат'!CX19</f>
        <v>0</v>
      </c>
      <c r="CX50" s="121">
        <f>'3. Результат'!CY19</f>
        <v>0</v>
      </c>
      <c r="CY50" s="121">
        <f>'3. Результат'!CZ19</f>
        <v>0</v>
      </c>
      <c r="CZ50" s="121">
        <f>'3. Результат'!DA19</f>
        <v>0</v>
      </c>
      <c r="DA50" s="121">
        <f>'3. Результат'!DB19</f>
        <v>0</v>
      </c>
      <c r="DB50" s="121">
        <f>'3. Результат'!DC19</f>
        <v>0</v>
      </c>
      <c r="DC50" s="121">
        <f>'3. Результат'!DD19</f>
        <v>0</v>
      </c>
      <c r="DD50" s="121">
        <f>'3. Результат'!DE19</f>
        <v>0</v>
      </c>
      <c r="DE50" s="121">
        <f>'3. Результат'!DF19</f>
        <v>0</v>
      </c>
      <c r="DF50" s="121">
        <f>'3. Результат'!DG19</f>
        <v>0</v>
      </c>
      <c r="DG50" s="121">
        <f>'3. Результат'!DH19</f>
        <v>0</v>
      </c>
      <c r="DH50" s="121">
        <f>'3. Результат'!DI19</f>
        <v>0</v>
      </c>
      <c r="DI50" s="121">
        <f>'3. Результат'!DJ19</f>
        <v>0</v>
      </c>
      <c r="DJ50" s="121">
        <f>'3. Результат'!DK19</f>
        <v>0</v>
      </c>
      <c r="DK50" s="121">
        <f>'3. Результат'!DL19</f>
        <v>0</v>
      </c>
      <c r="DL50" s="121">
        <f>'3. Результат'!DM19</f>
        <v>0</v>
      </c>
      <c r="DM50" s="121">
        <f>'3. Результат'!DN19</f>
        <v>0</v>
      </c>
      <c r="DN50" s="121">
        <f>'3. Результат'!DO19</f>
        <v>0</v>
      </c>
      <c r="DO50" s="121">
        <f>'3. Результат'!DP19</f>
        <v>0</v>
      </c>
      <c r="DP50" s="121">
        <f>'3. Результат'!DQ19</f>
        <v>0</v>
      </c>
      <c r="DQ50" s="121">
        <f>'3. Результат'!DR19</f>
        <v>0</v>
      </c>
      <c r="DR50" s="121">
        <f>'3. Результат'!DS19</f>
        <v>0</v>
      </c>
      <c r="DS50" s="121">
        <f>'3. Результат'!DT19</f>
        <v>0</v>
      </c>
      <c r="DT50" s="121">
        <f>'3. Результат'!DU19</f>
        <v>0</v>
      </c>
      <c r="DU50" s="121">
        <f>'3. Результат'!DV19</f>
        <v>0</v>
      </c>
      <c r="DV50" s="121">
        <f>'3. Результат'!DW19</f>
        <v>0</v>
      </c>
      <c r="DW50" s="121">
        <f>'3. Результат'!DX19</f>
        <v>0</v>
      </c>
      <c r="DX50" s="121">
        <f>'3. Результат'!DY19</f>
        <v>0</v>
      </c>
      <c r="DY50" s="121">
        <f>'3. Результат'!DZ19</f>
        <v>0</v>
      </c>
      <c r="DZ50" s="121">
        <f>'3. Результат'!EA19</f>
        <v>0</v>
      </c>
      <c r="EA50" s="121">
        <f>'3. Результат'!EB19</f>
        <v>0</v>
      </c>
      <c r="EB50" s="121">
        <f>'3. Результат'!EC19</f>
        <v>0</v>
      </c>
      <c r="EC50" s="121">
        <f>'3. Результат'!ED19</f>
        <v>0</v>
      </c>
      <c r="ED50" s="121">
        <f>'3. Результат'!EE19</f>
        <v>0</v>
      </c>
      <c r="EE50" s="121">
        <f>'3. Результат'!EF19</f>
        <v>0</v>
      </c>
      <c r="EF50" s="121">
        <f>'3. Результат'!EG19</f>
        <v>0</v>
      </c>
      <c r="EG50" s="121">
        <f>'3. Результат'!EH19</f>
        <v>0</v>
      </c>
      <c r="EH50" s="121">
        <f>'3. Результат'!EI19</f>
        <v>0</v>
      </c>
      <c r="EI50" s="121">
        <f>'3. Результат'!EJ19</f>
        <v>0</v>
      </c>
      <c r="EJ50" s="121">
        <f>'3. Результат'!EK19</f>
        <v>0</v>
      </c>
      <c r="EK50" s="121">
        <f>'3. Результат'!EL19</f>
        <v>0</v>
      </c>
      <c r="EL50" s="121">
        <f>'3. Результат'!EM19</f>
        <v>0</v>
      </c>
      <c r="EM50" s="121">
        <f>'3. Результат'!EN19</f>
        <v>0</v>
      </c>
      <c r="EN50" s="121">
        <f>'3. Результат'!EO19</f>
        <v>0</v>
      </c>
      <c r="EO50" s="121">
        <f>'3. Результат'!EP19</f>
        <v>0</v>
      </c>
      <c r="EP50" s="121">
        <f>'3. Результат'!EQ19</f>
        <v>0</v>
      </c>
      <c r="EQ50" s="121">
        <f>'3. Результат'!ER19</f>
        <v>0</v>
      </c>
      <c r="ER50" s="121">
        <f>'3. Результат'!ES19</f>
        <v>0</v>
      </c>
      <c r="ES50" s="121">
        <f>'3. Результат'!ET19</f>
        <v>0</v>
      </c>
      <c r="ET50" s="121">
        <f>'3. Результат'!EU19</f>
        <v>0</v>
      </c>
      <c r="EU50" s="121">
        <f>'3. Результат'!EV19</f>
        <v>0</v>
      </c>
      <c r="EV50" s="121">
        <f>'3. Результат'!EW19</f>
        <v>0</v>
      </c>
      <c r="EW50" s="121">
        <f>'3. Результат'!EX19</f>
        <v>0</v>
      </c>
      <c r="EX50" s="121">
        <f>'3. Результат'!EY19</f>
        <v>0</v>
      </c>
      <c r="EY50" s="121">
        <f>'3. Результат'!EZ19</f>
        <v>0</v>
      </c>
      <c r="EZ50" s="121">
        <f>'3. Результат'!FA19</f>
        <v>0</v>
      </c>
      <c r="FA50" s="121">
        <f>'3. Результат'!FB19</f>
        <v>0</v>
      </c>
      <c r="FB50" s="121">
        <f>'3. Результат'!FC19</f>
        <v>0</v>
      </c>
      <c r="FC50" s="121">
        <f>'3. Результат'!FD19</f>
        <v>0</v>
      </c>
      <c r="FD50" s="121">
        <f>'3. Результат'!FE19</f>
        <v>0</v>
      </c>
      <c r="FE50" s="121">
        <f>'3. Результат'!FF19</f>
        <v>0</v>
      </c>
      <c r="FF50" s="121">
        <f>'3. Результат'!FG19</f>
        <v>0</v>
      </c>
      <c r="FG50" s="121">
        <f>'3. Результат'!FH19</f>
        <v>0</v>
      </c>
      <c r="FH50" s="121">
        <f>'3. Результат'!FI19</f>
        <v>0</v>
      </c>
      <c r="FI50" s="121">
        <f>'3. Результат'!FJ19</f>
        <v>0</v>
      </c>
      <c r="FJ50" s="121">
        <f>'3. Результат'!FK19</f>
        <v>0</v>
      </c>
      <c r="FK50" s="121">
        <f>'3. Результат'!FL19</f>
        <v>0</v>
      </c>
      <c r="FL50" s="121">
        <f>'3. Результат'!FM19</f>
        <v>0</v>
      </c>
      <c r="FM50" s="121">
        <f>'3. Результат'!FN19</f>
        <v>0</v>
      </c>
      <c r="FN50" s="121">
        <f>'3. Результат'!FO19</f>
        <v>0</v>
      </c>
      <c r="FO50" s="121">
        <f>'3. Результат'!FP19</f>
        <v>0</v>
      </c>
      <c r="FP50" s="121">
        <f>'3. Результат'!FQ19</f>
        <v>0</v>
      </c>
      <c r="FQ50" s="121">
        <f>'3. Результат'!FR19</f>
        <v>0</v>
      </c>
      <c r="FR50" s="121">
        <f>'3. Результат'!FS19</f>
        <v>0</v>
      </c>
      <c r="FS50" s="121">
        <f>'3. Результат'!FT19</f>
        <v>0</v>
      </c>
      <c r="FT50" s="121">
        <f>'3. Результат'!FU19</f>
        <v>0</v>
      </c>
      <c r="FU50" s="121">
        <f>'3. Результат'!FV19</f>
        <v>0</v>
      </c>
      <c r="FV50" s="121">
        <f>'3. Результат'!FW19</f>
        <v>0</v>
      </c>
      <c r="FW50" s="121">
        <f>'3. Результат'!FX19</f>
        <v>0</v>
      </c>
      <c r="FX50" s="121">
        <f>'3. Результат'!FY19</f>
        <v>0</v>
      </c>
      <c r="FY50" s="121">
        <f>'3. Результат'!FZ19</f>
        <v>0</v>
      </c>
      <c r="FZ50" s="121">
        <f>'3. Результат'!GA19</f>
        <v>0</v>
      </c>
      <c r="GA50" s="121">
        <f>'3. Результат'!GB19</f>
        <v>0</v>
      </c>
      <c r="GB50" s="121">
        <f>'3. Результат'!GC19</f>
        <v>0</v>
      </c>
      <c r="GC50" s="121">
        <f>'3. Результат'!GD19</f>
        <v>0</v>
      </c>
      <c r="GD50" s="121">
        <f>'3. Результат'!GE19</f>
        <v>0</v>
      </c>
      <c r="GE50" s="121">
        <f>'3. Результат'!GF19</f>
        <v>0</v>
      </c>
      <c r="GF50" s="121">
        <f>'3. Результат'!GG19</f>
        <v>0</v>
      </c>
      <c r="GG50" s="121">
        <f>'3. Результат'!GH19</f>
        <v>0</v>
      </c>
      <c r="GH50" s="121">
        <f>'3. Результат'!GI19</f>
        <v>0</v>
      </c>
      <c r="GI50" s="121">
        <f>'3. Результат'!GJ19</f>
        <v>0</v>
      </c>
      <c r="GJ50" s="121">
        <f>'3. Результат'!GK19</f>
        <v>0</v>
      </c>
      <c r="GK50" s="121">
        <f>'3. Результат'!GL19</f>
        <v>0</v>
      </c>
      <c r="GL50" s="121">
        <f>'3. Результат'!GM19</f>
        <v>0</v>
      </c>
      <c r="GM50" s="121">
        <f>'3. Результат'!GN19</f>
        <v>0</v>
      </c>
      <c r="GN50" s="121">
        <f>'3. Результат'!GO19</f>
        <v>0</v>
      </c>
      <c r="GO50" s="121">
        <f>'3. Результат'!GP19</f>
        <v>0</v>
      </c>
      <c r="GP50" s="121">
        <f>'3. Результат'!GQ19</f>
        <v>0</v>
      </c>
      <c r="GQ50" s="121">
        <f>'3. Результат'!GR19</f>
        <v>0</v>
      </c>
      <c r="GR50" s="121">
        <f>'3. Результат'!GS19</f>
        <v>0</v>
      </c>
      <c r="GS50" s="121">
        <f>'3. Результат'!GT19</f>
        <v>0</v>
      </c>
      <c r="GT50" s="121">
        <f>'3. Результат'!GU19</f>
        <v>0</v>
      </c>
      <c r="GU50" s="121">
        <f>'3. Результат'!GV19</f>
        <v>0</v>
      </c>
      <c r="GV50" s="121">
        <f>'3. Результат'!GW19</f>
        <v>0</v>
      </c>
      <c r="GW50" s="121">
        <f>'3. Результат'!GX19</f>
        <v>0</v>
      </c>
      <c r="GX50" s="121">
        <f>'3. Результат'!GY19</f>
        <v>0</v>
      </c>
      <c r="GY50" s="121">
        <f>'3. Результат'!GZ19</f>
        <v>0</v>
      </c>
      <c r="GZ50" s="121">
        <f>'3. Результат'!HA19</f>
        <v>0</v>
      </c>
      <c r="HA50" s="121">
        <f>'3. Результат'!HB19</f>
        <v>0</v>
      </c>
      <c r="HB50" s="121">
        <f>'3. Результат'!HC19</f>
        <v>0</v>
      </c>
      <c r="HC50" s="121">
        <f>'3. Результат'!HD19</f>
        <v>0</v>
      </c>
      <c r="HD50" s="121">
        <f>'3. Результат'!HE19</f>
        <v>0</v>
      </c>
      <c r="HE50" s="121">
        <f>'3. Результат'!HF19</f>
        <v>0</v>
      </c>
      <c r="HF50" s="121">
        <f>'3. Результат'!HG19</f>
        <v>0</v>
      </c>
      <c r="HG50" s="121">
        <f>'3. Результат'!HH19</f>
        <v>0</v>
      </c>
      <c r="HH50" s="121">
        <f>'3. Результат'!HI19</f>
        <v>0</v>
      </c>
      <c r="HI50" s="121">
        <f>'3. Результат'!HJ19</f>
        <v>0</v>
      </c>
      <c r="HJ50" s="121">
        <f>'3. Результат'!HK19</f>
        <v>0</v>
      </c>
      <c r="HK50" s="121">
        <f>'3. Результат'!HL19</f>
        <v>0</v>
      </c>
      <c r="HL50" s="121">
        <f>'3. Результат'!HM19</f>
        <v>0</v>
      </c>
      <c r="HM50" s="121">
        <f>'3. Результат'!HN19</f>
        <v>0</v>
      </c>
      <c r="HN50" s="121">
        <f>'3. Результат'!HO19</f>
        <v>0</v>
      </c>
      <c r="HO50" s="121">
        <f>'3. Результат'!HP19</f>
        <v>0</v>
      </c>
      <c r="HP50" s="121">
        <f>'3. Результат'!HQ19</f>
        <v>0</v>
      </c>
      <c r="HQ50" s="121">
        <f>'3. Результат'!HR19</f>
        <v>0</v>
      </c>
      <c r="HR50" s="121">
        <f>'3. Результат'!HS19</f>
        <v>0</v>
      </c>
      <c r="HS50" s="121">
        <f>'3. Результат'!HT19</f>
        <v>0</v>
      </c>
      <c r="HT50" s="121">
        <f>'3. Результат'!HU19</f>
        <v>0</v>
      </c>
      <c r="HU50" s="121">
        <f>'3. Результат'!HV19</f>
        <v>0</v>
      </c>
      <c r="HV50" s="121">
        <f>'3. Результат'!HW19</f>
        <v>0</v>
      </c>
      <c r="HW50" s="121">
        <f>'3. Результат'!HX19</f>
        <v>0</v>
      </c>
      <c r="HX50" s="121">
        <f>'3. Результат'!HY19</f>
        <v>0</v>
      </c>
      <c r="HY50" s="121">
        <f>'3. Результат'!HZ19</f>
        <v>0</v>
      </c>
      <c r="HZ50" s="121">
        <f>'3. Результат'!IA19</f>
        <v>0</v>
      </c>
      <c r="IA50" s="121">
        <f>'3. Результат'!IB19</f>
        <v>0</v>
      </c>
      <c r="IB50" s="121">
        <f>'3. Результат'!IC19</f>
        <v>0</v>
      </c>
      <c r="IC50" s="121">
        <f>'3. Результат'!ID19</f>
        <v>0</v>
      </c>
      <c r="ID50" s="121">
        <f>'3. Результат'!IE19</f>
        <v>0</v>
      </c>
      <c r="IE50" s="121">
        <f>'3. Результат'!IF19</f>
        <v>0</v>
      </c>
      <c r="IF50" s="121">
        <f>'3. Результат'!IG19</f>
        <v>0</v>
      </c>
      <c r="IG50" s="121">
        <f>'3. Результат'!IH19</f>
        <v>0</v>
      </c>
      <c r="IH50" s="121">
        <f>'3. Результат'!II19</f>
        <v>0</v>
      </c>
      <c r="II50" s="121">
        <f>'3. Результат'!IJ19</f>
        <v>0</v>
      </c>
      <c r="IJ50" s="121">
        <f>'3. Результат'!IK19</f>
        <v>0</v>
      </c>
      <c r="IK50" s="121">
        <f>'3. Результат'!IL19</f>
        <v>0</v>
      </c>
      <c r="IL50" s="121">
        <f>'3. Результат'!IM19</f>
        <v>0</v>
      </c>
      <c r="IM50" s="121">
        <f>'3. Результат'!IN19</f>
        <v>0</v>
      </c>
      <c r="IN50" s="121">
        <f>'3. Результат'!IO19</f>
        <v>0</v>
      </c>
      <c r="IO50" s="121">
        <f>'3. Результат'!IP19</f>
        <v>0</v>
      </c>
      <c r="IP50" s="121">
        <f>'3. Результат'!IQ19</f>
        <v>0</v>
      </c>
      <c r="IQ50" s="121">
        <f>'3. Результат'!IR19</f>
        <v>0</v>
      </c>
      <c r="IR50" s="121">
        <f>'3. Результат'!IS19</f>
        <v>0</v>
      </c>
      <c r="IS50" s="121">
        <f>'3. Результат'!IT19</f>
        <v>0</v>
      </c>
      <c r="IT50" s="121">
        <f>'3. Результат'!IU19</f>
        <v>0</v>
      </c>
      <c r="IU50" s="121">
        <f>'3. Результат'!IV19</f>
        <v>0</v>
      </c>
    </row>
    <row r="51" spans="1:255" s="33" customFormat="1">
      <c r="A51" s="122" t="s">
        <v>52</v>
      </c>
      <c r="B51" s="33">
        <f>INDEX('1. Вставить из конвертера'!$1:$1048576,MATCH($B74,'1. Вставить из конвертера'!$A:$A,0),COLUMN(B50))+INDEX('1. Вставить из конвертера'!$1:$1048576,MATCH($C74,'1. Вставить из конвертера'!$A:$A,0),COLUMN(B50))+INDEX('1. Вставить из конвертера'!$1:$1048576,MATCH($D74,'1. Вставить из конвертера'!$A:$A,0),COLUMN(B50))</f>
        <v>0</v>
      </c>
      <c r="C51" s="33">
        <f>INDEX('1. Вставить из конвертера'!$1:$1048576,MATCH($B74,'1. Вставить из конвертера'!$A:$A,0),COLUMN(C50))+INDEX('1. Вставить из конвертера'!$1:$1048576,MATCH($C74,'1. Вставить из конвертера'!$A:$A,0),COLUMN(C50))+INDEX('1. Вставить из конвертера'!$1:$1048576,MATCH($D74,'1. Вставить из конвертера'!$A:$A,0),COLUMN(C50))</f>
        <v>464574</v>
      </c>
      <c r="D51" s="33">
        <f>INDEX('1. Вставить из конвертера'!$1:$1048576,MATCH($B74,'1. Вставить из конвертера'!$A:$A,0),COLUMN(D50))+INDEX('1. Вставить из конвертера'!$1:$1048576,MATCH($C74,'1. Вставить из конвертера'!$A:$A,0),COLUMN(D50))+INDEX('1. Вставить из конвертера'!$1:$1048576,MATCH($D74,'1. Вставить из конвертера'!$A:$A,0),COLUMN(D50))</f>
        <v>0</v>
      </c>
      <c r="E51" s="33">
        <f>INDEX('1. Вставить из конвертера'!$1:$1048576,MATCH($B74,'1. Вставить из конвертера'!$A:$A,0),COLUMN(E50))+INDEX('1. Вставить из конвертера'!$1:$1048576,MATCH($C74,'1. Вставить из конвертера'!$A:$A,0),COLUMN(E50))+INDEX('1. Вставить из конвертера'!$1:$1048576,MATCH($D74,'1. Вставить из конвертера'!$A:$A,0),COLUMN(E50))</f>
        <v>1762087</v>
      </c>
      <c r="F51" s="33">
        <f>INDEX('1. Вставить из конвертера'!$1:$1048576,MATCH($B74,'1. Вставить из конвертера'!$A:$A,0),COLUMN(F50))+INDEX('1. Вставить из конвертера'!$1:$1048576,MATCH($C74,'1. Вставить из конвертера'!$A:$A,0),COLUMN(F50))+INDEX('1. Вставить из конвертера'!$1:$1048576,MATCH($D74,'1. Вставить из конвертера'!$A:$A,0),COLUMN(F50))</f>
        <v>0</v>
      </c>
      <c r="G51" s="33">
        <f>INDEX('1. Вставить из конвертера'!$1:$1048576,MATCH($B74,'1. Вставить из конвертера'!$A:$A,0),COLUMN(G50))+INDEX('1. Вставить из конвертера'!$1:$1048576,MATCH($C74,'1. Вставить из конвертера'!$A:$A,0),COLUMN(G50))+INDEX('1. Вставить из конвертера'!$1:$1048576,MATCH($D74,'1. Вставить из конвертера'!$A:$A,0),COLUMN(G50))</f>
        <v>6765</v>
      </c>
      <c r="H51" s="33">
        <f>INDEX('1. Вставить из конвертера'!$1:$1048576,MATCH($B74,'1. Вставить из конвертера'!$A:$A,0),COLUMN(H50))+INDEX('1. Вставить из конвертера'!$1:$1048576,MATCH($C74,'1. Вставить из конвертера'!$A:$A,0),COLUMN(H50))+INDEX('1. Вставить из конвертера'!$1:$1048576,MATCH($D74,'1. Вставить из конвертера'!$A:$A,0),COLUMN(H50))</f>
        <v>2743850</v>
      </c>
      <c r="I51" s="33">
        <f>INDEX('1. Вставить из конвертера'!$1:$1048576,MATCH($B74,'1. Вставить из конвертера'!$A:$A,0),COLUMN(I50))+INDEX('1. Вставить из конвертера'!$1:$1048576,MATCH($C74,'1. Вставить из конвертера'!$A:$A,0),COLUMN(I50))+INDEX('1. Вставить из конвертера'!$1:$1048576,MATCH($D74,'1. Вставить из конвертера'!$A:$A,0),COLUMN(I50))</f>
        <v>38864</v>
      </c>
      <c r="J51" s="33">
        <f>INDEX('1. Вставить из конвертера'!$1:$1048576,MATCH($B74,'1. Вставить из конвертера'!$A:$A,0),COLUMN(J50))+INDEX('1. Вставить из конвертера'!$1:$1048576,MATCH($C74,'1. Вставить из конвертера'!$A:$A,0),COLUMN(J50))+INDEX('1. Вставить из конвертера'!$1:$1048576,MATCH($D74,'1. Вставить из конвертера'!$A:$A,0),COLUMN(J50))</f>
        <v>3256675</v>
      </c>
      <c r="K51" s="33">
        <f>INDEX('1. Вставить из конвертера'!$1:$1048576,MATCH($B74,'1. Вставить из конвертера'!$A:$A,0),COLUMN(K50))+INDEX('1. Вставить из конвертера'!$1:$1048576,MATCH($C74,'1. Вставить из конвертера'!$A:$A,0),COLUMN(K50))+INDEX('1. Вставить из конвертера'!$1:$1048576,MATCH($D74,'1. Вставить из конвертера'!$A:$A,0),COLUMN(K50))</f>
        <v>470416</v>
      </c>
      <c r="L51" s="33">
        <f>INDEX('1. Вставить из конвертера'!$1:$1048576,MATCH($B74,'1. Вставить из конвертера'!$A:$A,0),COLUMN(L50))+INDEX('1. Вставить из конвертера'!$1:$1048576,MATCH($C74,'1. Вставить из конвертера'!$A:$A,0),COLUMN(L50))+INDEX('1. Вставить из конвертера'!$1:$1048576,MATCH($D74,'1. Вставить из конвертера'!$A:$A,0),COLUMN(L50))</f>
        <v>0</v>
      </c>
      <c r="M51" s="33">
        <f>INDEX('1. Вставить из конвертера'!$1:$1048576,MATCH($B74,'1. Вставить из конвертера'!$A:$A,0),COLUMN(M50))+INDEX('1. Вставить из конвертера'!$1:$1048576,MATCH($C74,'1. Вставить из конвертера'!$A:$A,0),COLUMN(M50))+INDEX('1. Вставить из конвертера'!$1:$1048576,MATCH($D74,'1. Вставить из конвертера'!$A:$A,0),COLUMN(M50))</f>
        <v>424640</v>
      </c>
      <c r="N51" s="33">
        <f>INDEX('1. Вставить из конвертера'!$1:$1048576,MATCH($B74,'1. Вставить из конвертера'!$A:$A,0),COLUMN(N50))+INDEX('1. Вставить из конвертера'!$1:$1048576,MATCH($C74,'1. Вставить из конвертера'!$A:$A,0),COLUMN(N50))+INDEX('1. Вставить из конвертера'!$1:$1048576,MATCH($D74,'1. Вставить из конвертера'!$A:$A,0),COLUMN(N50))</f>
        <v>84152</v>
      </c>
      <c r="O51" s="33">
        <f>INDEX('1. Вставить из конвертера'!$1:$1048576,MATCH($B74,'1. Вставить из конвертера'!$A:$A,0),COLUMN(O50))+INDEX('1. Вставить из конвертера'!$1:$1048576,MATCH($C74,'1. Вставить из конвертера'!$A:$A,0),COLUMN(O50))+INDEX('1. Вставить из конвертера'!$1:$1048576,MATCH($D74,'1. Вставить из конвертера'!$A:$A,0),COLUMN(O50))</f>
        <v>0</v>
      </c>
      <c r="P51" s="33">
        <f>INDEX('1. Вставить из конвертера'!$1:$1048576,MATCH($B74,'1. Вставить из конвертера'!$A:$A,0),COLUMN(P50))+INDEX('1. Вставить из конвертера'!$1:$1048576,MATCH($C74,'1. Вставить из конвертера'!$A:$A,0),COLUMN(P50))+INDEX('1. Вставить из конвертера'!$1:$1048576,MATCH($D74,'1. Вставить из конвертера'!$A:$A,0),COLUMN(P50))</f>
        <v>587963</v>
      </c>
      <c r="Q51" s="33">
        <f>INDEX('1. Вставить из конвертера'!$1:$1048576,MATCH($B74,'1. Вставить из конвертера'!$A:$A,0),COLUMN(Q50))+INDEX('1. Вставить из конвертера'!$1:$1048576,MATCH($C74,'1. Вставить из конвертера'!$A:$A,0),COLUMN(Q50))+INDEX('1. Вставить из конвертера'!$1:$1048576,MATCH($D74,'1. Вставить из конвертера'!$A:$A,0),COLUMN(Q50))</f>
        <v>0</v>
      </c>
      <c r="R51" s="33">
        <f>INDEX('1. Вставить из конвертера'!$1:$1048576,MATCH($B74,'1. Вставить из конвертера'!$A:$A,0),COLUMN(R50))+INDEX('1. Вставить из конвертера'!$1:$1048576,MATCH($C74,'1. Вставить из конвертера'!$A:$A,0),COLUMN(R50))+INDEX('1. Вставить из конвертера'!$1:$1048576,MATCH($D74,'1. Вставить из конвертера'!$A:$A,0),COLUMN(R50))</f>
        <v>798574</v>
      </c>
      <c r="S51" s="33">
        <f>INDEX('1. Вставить из конвертера'!$1:$1048576,MATCH($B74,'1. Вставить из конвертера'!$A:$A,0),COLUMN(S50))+INDEX('1. Вставить из конвертера'!$1:$1048576,MATCH($C74,'1. Вставить из конвертера'!$A:$A,0),COLUMN(S50))+INDEX('1. Вставить из конвертера'!$1:$1048576,MATCH($D74,'1. Вставить из конвертера'!$A:$A,0),COLUMN(S50))</f>
        <v>1439532</v>
      </c>
      <c r="T51" s="33">
        <f>INDEX('1. Вставить из конвертера'!$1:$1048576,MATCH($B74,'1. Вставить из конвертера'!$A:$A,0),COLUMN(T50))+INDEX('1. Вставить из конвертера'!$1:$1048576,MATCH($C74,'1. Вставить из конвертера'!$A:$A,0),COLUMN(T50))+INDEX('1. Вставить из конвертера'!$1:$1048576,MATCH($D74,'1. Вставить из конвертера'!$A:$A,0),COLUMN(T50))</f>
        <v>2885632</v>
      </c>
      <c r="U51" s="33">
        <f>INDEX('1. Вставить из конвертера'!$1:$1048576,MATCH($B74,'1. Вставить из конвертера'!$A:$A,0),COLUMN(U50))+INDEX('1. Вставить из конвертера'!$1:$1048576,MATCH($C74,'1. Вставить из конвертера'!$A:$A,0),COLUMN(U50))+INDEX('1. Вставить из конвертера'!$1:$1048576,MATCH($D74,'1. Вставить из конвертера'!$A:$A,0),COLUMN(U50))</f>
        <v>1563258</v>
      </c>
      <c r="V51" s="33">
        <f>INDEX('1. Вставить из конвертера'!$1:$1048576,MATCH($B74,'1. Вставить из конвертера'!$A:$A,0),COLUMN(V50))+INDEX('1. Вставить из конвертера'!$1:$1048576,MATCH($C74,'1. Вставить из конвертера'!$A:$A,0),COLUMN(V50))+INDEX('1. Вставить из конвертера'!$1:$1048576,MATCH($D74,'1. Вставить из конвертера'!$A:$A,0),COLUMN(V50))</f>
        <v>228186</v>
      </c>
      <c r="W51" s="33">
        <f>INDEX('1. Вставить из конвертера'!$1:$1048576,MATCH($B74,'1. Вставить из конвертера'!$A:$A,0),COLUMN(W50))+INDEX('1. Вставить из конвертера'!$1:$1048576,MATCH($C74,'1. Вставить из конвертера'!$A:$A,0),COLUMN(W50))+INDEX('1. Вставить из конвертера'!$1:$1048576,MATCH($D74,'1. Вставить из конвертера'!$A:$A,0),COLUMN(W50))</f>
        <v>0</v>
      </c>
      <c r="X51" s="33">
        <f>INDEX('1. Вставить из конвертера'!$1:$1048576,MATCH($B74,'1. Вставить из конвертера'!$A:$A,0),COLUMN(X50))+INDEX('1. Вставить из конвертера'!$1:$1048576,MATCH($C74,'1. Вставить из конвертера'!$A:$A,0),COLUMN(X50))+INDEX('1. Вставить из конвертера'!$1:$1048576,MATCH($D74,'1. Вставить из конвертера'!$A:$A,0),COLUMN(X50))</f>
        <v>0</v>
      </c>
      <c r="Y51" s="33">
        <f>INDEX('1. Вставить из конвертера'!$1:$1048576,MATCH($B74,'1. Вставить из конвертера'!$A:$A,0),COLUMN(Y50))+INDEX('1. Вставить из конвертера'!$1:$1048576,MATCH($C74,'1. Вставить из конвертера'!$A:$A,0),COLUMN(Y50))+INDEX('1. Вставить из конвертера'!$1:$1048576,MATCH($D74,'1. Вставить из конвертера'!$A:$A,0),COLUMN(Y50))</f>
        <v>0</v>
      </c>
      <c r="Z51" s="33">
        <f>INDEX('1. Вставить из конвертера'!$1:$1048576,MATCH($B74,'1. Вставить из конвертера'!$A:$A,0),COLUMN(Z50))+INDEX('1. Вставить из конвертера'!$1:$1048576,MATCH($C74,'1. Вставить из конвертера'!$A:$A,0),COLUMN(Z50))+INDEX('1. Вставить из конвертера'!$1:$1048576,MATCH($D74,'1. Вставить из конвертера'!$A:$A,0),COLUMN(Z50))</f>
        <v>0</v>
      </c>
      <c r="AA51" s="33">
        <f>INDEX('1. Вставить из конвертера'!$1:$1048576,MATCH($B74,'1. Вставить из конвертера'!$A:$A,0),COLUMN(AA50))+INDEX('1. Вставить из конвертера'!$1:$1048576,MATCH($C74,'1. Вставить из конвертера'!$A:$A,0),COLUMN(AA50))+INDEX('1. Вставить из конвертера'!$1:$1048576,MATCH($D74,'1. Вставить из конвертера'!$A:$A,0),COLUMN(AA50))</f>
        <v>0</v>
      </c>
      <c r="AB51" s="33">
        <f>INDEX('1. Вставить из конвертера'!$1:$1048576,MATCH($B74,'1. Вставить из конвертера'!$A:$A,0),COLUMN(AB50))+INDEX('1. Вставить из конвертера'!$1:$1048576,MATCH($C74,'1. Вставить из конвертера'!$A:$A,0),COLUMN(AB50))+INDEX('1. Вставить из конвертера'!$1:$1048576,MATCH($D74,'1. Вставить из конвертера'!$A:$A,0),COLUMN(AB50))</f>
        <v>0</v>
      </c>
      <c r="AC51" s="33">
        <f>INDEX('1. Вставить из конвертера'!$1:$1048576,MATCH($B74,'1. Вставить из конвертера'!$A:$A,0),COLUMN(AC50))+INDEX('1. Вставить из конвертера'!$1:$1048576,MATCH($C74,'1. Вставить из конвертера'!$A:$A,0),COLUMN(AC50))+INDEX('1. Вставить из конвертера'!$1:$1048576,MATCH($D74,'1. Вставить из конвертера'!$A:$A,0),COLUMN(AC50))</f>
        <v>0</v>
      </c>
      <c r="AD51" s="33">
        <f>INDEX('1. Вставить из конвертера'!$1:$1048576,MATCH($B74,'1. Вставить из конвертера'!$A:$A,0),COLUMN(AD50))+INDEX('1. Вставить из конвертера'!$1:$1048576,MATCH($C74,'1. Вставить из конвертера'!$A:$A,0),COLUMN(AD50))+INDEX('1. Вставить из конвертера'!$1:$1048576,MATCH($D74,'1. Вставить из конвертера'!$A:$A,0),COLUMN(AD50))</f>
        <v>0</v>
      </c>
      <c r="AE51" s="33">
        <f>INDEX('1. Вставить из конвертера'!$1:$1048576,MATCH($B74,'1. Вставить из конвертера'!$A:$A,0),COLUMN(AE50))+INDEX('1. Вставить из конвертера'!$1:$1048576,MATCH($C74,'1. Вставить из конвертера'!$A:$A,0),COLUMN(AE50))+INDEX('1. Вставить из конвертера'!$1:$1048576,MATCH($D74,'1. Вставить из конвертера'!$A:$A,0),COLUMN(AE50))</f>
        <v>0</v>
      </c>
      <c r="AF51" s="33">
        <f>INDEX('1. Вставить из конвертера'!$1:$1048576,MATCH($B74,'1. Вставить из конвертера'!$A:$A,0),COLUMN(AF50))+INDEX('1. Вставить из конвертера'!$1:$1048576,MATCH($C74,'1. Вставить из конвертера'!$A:$A,0),COLUMN(AF50))+INDEX('1. Вставить из конвертера'!$1:$1048576,MATCH($D74,'1. Вставить из конвертера'!$A:$A,0),COLUMN(AF50))</f>
        <v>0</v>
      </c>
      <c r="AG51" s="33">
        <f>INDEX('1. Вставить из конвертера'!$1:$1048576,MATCH($B74,'1. Вставить из конвертера'!$A:$A,0),COLUMN(AG50))+INDEX('1. Вставить из конвертера'!$1:$1048576,MATCH($C74,'1. Вставить из конвертера'!$A:$A,0),COLUMN(AG50))+INDEX('1. Вставить из конвертера'!$1:$1048576,MATCH($D74,'1. Вставить из конвертера'!$A:$A,0),COLUMN(AG50))</f>
        <v>0</v>
      </c>
      <c r="AH51" s="33">
        <f>INDEX('1. Вставить из конвертера'!$1:$1048576,MATCH($B74,'1. Вставить из конвертера'!$A:$A,0),COLUMN(AH50))+INDEX('1. Вставить из конвертера'!$1:$1048576,MATCH($C74,'1. Вставить из конвертера'!$A:$A,0),COLUMN(AH50))+INDEX('1. Вставить из конвертера'!$1:$1048576,MATCH($D74,'1. Вставить из конвертера'!$A:$A,0),COLUMN(AH50))</f>
        <v>0</v>
      </c>
      <c r="AI51" s="33">
        <f>INDEX('1. Вставить из конвертера'!$1:$1048576,MATCH($B74,'1. Вставить из конвертера'!$A:$A,0),COLUMN(AI50))+INDEX('1. Вставить из конвертера'!$1:$1048576,MATCH($C74,'1. Вставить из конвертера'!$A:$A,0),COLUMN(AI50))+INDEX('1. Вставить из конвертера'!$1:$1048576,MATCH($D74,'1. Вставить из конвертера'!$A:$A,0),COLUMN(AI50))</f>
        <v>0</v>
      </c>
      <c r="AJ51" s="33">
        <f>INDEX('1. Вставить из конвертера'!$1:$1048576,MATCH($B74,'1. Вставить из конвертера'!$A:$A,0),COLUMN(AJ50))+INDEX('1. Вставить из конвертера'!$1:$1048576,MATCH($C74,'1. Вставить из конвертера'!$A:$A,0),COLUMN(AJ50))+INDEX('1. Вставить из конвертера'!$1:$1048576,MATCH($D74,'1. Вставить из конвертера'!$A:$A,0),COLUMN(AJ50))</f>
        <v>0</v>
      </c>
      <c r="AK51" s="33">
        <f>INDEX('1. Вставить из конвертера'!$1:$1048576,MATCH($B74,'1. Вставить из конвертера'!$A:$A,0),COLUMN(AK50))+INDEX('1. Вставить из конвертера'!$1:$1048576,MATCH($C74,'1. Вставить из конвертера'!$A:$A,0),COLUMN(AK50))+INDEX('1. Вставить из конвертера'!$1:$1048576,MATCH($D74,'1. Вставить из конвертера'!$A:$A,0),COLUMN(AK50))</f>
        <v>0</v>
      </c>
      <c r="AL51" s="33">
        <f>INDEX('1. Вставить из конвертера'!$1:$1048576,MATCH($B74,'1. Вставить из конвертера'!$A:$A,0),COLUMN(AL50))+INDEX('1. Вставить из конвертера'!$1:$1048576,MATCH($C74,'1. Вставить из конвертера'!$A:$A,0),COLUMN(AL50))+INDEX('1. Вставить из конвертера'!$1:$1048576,MATCH($D74,'1. Вставить из конвертера'!$A:$A,0),COLUMN(AL50))</f>
        <v>0</v>
      </c>
      <c r="AM51" s="33">
        <f>INDEX('1. Вставить из конвертера'!$1:$1048576,MATCH($B74,'1. Вставить из конвертера'!$A:$A,0),COLUMN(AM50))+INDEX('1. Вставить из конвертера'!$1:$1048576,MATCH($C74,'1. Вставить из конвертера'!$A:$A,0),COLUMN(AM50))+INDEX('1. Вставить из конвертера'!$1:$1048576,MATCH($D74,'1. Вставить из конвертера'!$A:$A,0),COLUMN(AM50))</f>
        <v>0</v>
      </c>
      <c r="AN51" s="33">
        <f>INDEX('1. Вставить из конвертера'!$1:$1048576,MATCH($B74,'1. Вставить из конвертера'!$A:$A,0),COLUMN(AN50))+INDEX('1. Вставить из конвертера'!$1:$1048576,MATCH($C74,'1. Вставить из конвертера'!$A:$A,0),COLUMN(AN50))+INDEX('1. Вставить из конвертера'!$1:$1048576,MATCH($D74,'1. Вставить из конвертера'!$A:$A,0),COLUMN(AN50))</f>
        <v>0</v>
      </c>
      <c r="AO51" s="33">
        <f>INDEX('1. Вставить из конвертера'!$1:$1048576,MATCH($B74,'1. Вставить из конвертера'!$A:$A,0),COLUMN(AO50))+INDEX('1. Вставить из конвертера'!$1:$1048576,MATCH($C74,'1. Вставить из конвертера'!$A:$A,0),COLUMN(AO50))+INDEX('1. Вставить из конвертера'!$1:$1048576,MATCH($D74,'1. Вставить из конвертера'!$A:$A,0),COLUMN(AO50))</f>
        <v>0</v>
      </c>
      <c r="AP51" s="33">
        <f>INDEX('1. Вставить из конвертера'!$1:$1048576,MATCH($B74,'1. Вставить из конвертера'!$A:$A,0),COLUMN(AP50))+INDEX('1. Вставить из конвертера'!$1:$1048576,MATCH($C74,'1. Вставить из конвертера'!$A:$A,0),COLUMN(AP50))+INDEX('1. Вставить из конвертера'!$1:$1048576,MATCH($D74,'1. Вставить из конвертера'!$A:$A,0),COLUMN(AP50))</f>
        <v>0</v>
      </c>
      <c r="AQ51" s="33">
        <f>INDEX('1. Вставить из конвертера'!$1:$1048576,MATCH($B74,'1. Вставить из конвертера'!$A:$A,0),COLUMN(AQ50))+INDEX('1. Вставить из конвертера'!$1:$1048576,MATCH($C74,'1. Вставить из конвертера'!$A:$A,0),COLUMN(AQ50))+INDEX('1. Вставить из конвертера'!$1:$1048576,MATCH($D74,'1. Вставить из конвертера'!$A:$A,0),COLUMN(AQ50))</f>
        <v>0</v>
      </c>
      <c r="AR51" s="33">
        <f>INDEX('1. Вставить из конвертера'!$1:$1048576,MATCH($B74,'1. Вставить из конвертера'!$A:$A,0),COLUMN(AR50))+INDEX('1. Вставить из конвертера'!$1:$1048576,MATCH($C74,'1. Вставить из конвертера'!$A:$A,0),COLUMN(AR50))+INDEX('1. Вставить из конвертера'!$1:$1048576,MATCH($D74,'1. Вставить из конвертера'!$A:$A,0),COLUMN(AR50))</f>
        <v>0</v>
      </c>
      <c r="AS51" s="33">
        <f>INDEX('1. Вставить из конвертера'!$1:$1048576,MATCH($B74,'1. Вставить из конвертера'!$A:$A,0),COLUMN(AS50))+INDEX('1. Вставить из конвертера'!$1:$1048576,MATCH($C74,'1. Вставить из конвертера'!$A:$A,0),COLUMN(AS50))+INDEX('1. Вставить из конвертера'!$1:$1048576,MATCH($D74,'1. Вставить из конвертера'!$A:$A,0),COLUMN(AS50))</f>
        <v>0</v>
      </c>
      <c r="AT51" s="33">
        <f>INDEX('1. Вставить из конвертера'!$1:$1048576,MATCH($B74,'1. Вставить из конвертера'!$A:$A,0),COLUMN(AT50))+INDEX('1. Вставить из конвертера'!$1:$1048576,MATCH($C74,'1. Вставить из конвертера'!$A:$A,0),COLUMN(AT50))+INDEX('1. Вставить из конвертера'!$1:$1048576,MATCH($D74,'1. Вставить из конвертера'!$A:$A,0),COLUMN(AT50))</f>
        <v>0</v>
      </c>
      <c r="AU51" s="33">
        <f>INDEX('1. Вставить из конвертера'!$1:$1048576,MATCH($B74,'1. Вставить из конвертера'!$A:$A,0),COLUMN(AU50))+INDEX('1. Вставить из конвертера'!$1:$1048576,MATCH($C74,'1. Вставить из конвертера'!$A:$A,0),COLUMN(AU50))+INDEX('1. Вставить из конвертера'!$1:$1048576,MATCH($D74,'1. Вставить из конвертера'!$A:$A,0),COLUMN(AU50))</f>
        <v>0</v>
      </c>
      <c r="AV51" s="33">
        <f>INDEX('1. Вставить из конвертера'!$1:$1048576,MATCH($B74,'1. Вставить из конвертера'!$A:$A,0),COLUMN(AV50))+INDEX('1. Вставить из конвертера'!$1:$1048576,MATCH($C74,'1. Вставить из конвертера'!$A:$A,0),COLUMN(AV50))+INDEX('1. Вставить из конвертера'!$1:$1048576,MATCH($D74,'1. Вставить из конвертера'!$A:$A,0),COLUMN(AV50))</f>
        <v>0</v>
      </c>
      <c r="AW51" s="33">
        <f>INDEX('1. Вставить из конвертера'!$1:$1048576,MATCH($B74,'1. Вставить из конвертера'!$A:$A,0),COLUMN(AW50))+INDEX('1. Вставить из конвертера'!$1:$1048576,MATCH($C74,'1. Вставить из конвертера'!$A:$A,0),COLUMN(AW50))+INDEX('1. Вставить из конвертера'!$1:$1048576,MATCH($D74,'1. Вставить из конвертера'!$A:$A,0),COLUMN(AW50))</f>
        <v>0</v>
      </c>
      <c r="AX51" s="33">
        <f>INDEX('1. Вставить из конвертера'!$1:$1048576,MATCH($B74,'1. Вставить из конвертера'!$A:$A,0),COLUMN(AX50))+INDEX('1. Вставить из конвертера'!$1:$1048576,MATCH($C74,'1. Вставить из конвертера'!$A:$A,0),COLUMN(AX50))+INDEX('1. Вставить из конвертера'!$1:$1048576,MATCH($D74,'1. Вставить из конвертера'!$A:$A,0),COLUMN(AX50))</f>
        <v>0</v>
      </c>
      <c r="AY51" s="33">
        <f>INDEX('1. Вставить из конвертера'!$1:$1048576,MATCH($B74,'1. Вставить из конвертера'!$A:$A,0),COLUMN(AY50))+INDEX('1. Вставить из конвертера'!$1:$1048576,MATCH($C74,'1. Вставить из конвертера'!$A:$A,0),COLUMN(AY50))+INDEX('1. Вставить из конвертера'!$1:$1048576,MATCH($D74,'1. Вставить из конвертера'!$A:$A,0),COLUMN(AY50))</f>
        <v>0</v>
      </c>
      <c r="AZ51" s="33">
        <f>INDEX('1. Вставить из конвертера'!$1:$1048576,MATCH($B74,'1. Вставить из конвертера'!$A:$A,0),COLUMN(AZ50))+INDEX('1. Вставить из конвертера'!$1:$1048576,MATCH($C74,'1. Вставить из конвертера'!$A:$A,0),COLUMN(AZ50))+INDEX('1. Вставить из конвертера'!$1:$1048576,MATCH($D74,'1. Вставить из конвертера'!$A:$A,0),COLUMN(AZ50))</f>
        <v>0</v>
      </c>
      <c r="BA51" s="33">
        <f>INDEX('1. Вставить из конвертера'!$1:$1048576,MATCH($B74,'1. Вставить из конвертера'!$A:$A,0),COLUMN(BA50))+INDEX('1. Вставить из конвертера'!$1:$1048576,MATCH($C74,'1. Вставить из конвертера'!$A:$A,0),COLUMN(BA50))+INDEX('1. Вставить из конвертера'!$1:$1048576,MATCH($D74,'1. Вставить из конвертера'!$A:$A,0),COLUMN(BA50))</f>
        <v>0</v>
      </c>
      <c r="BB51" s="33">
        <f>INDEX('1. Вставить из конвертера'!$1:$1048576,MATCH($B74,'1. Вставить из конвертера'!$A:$A,0),COLUMN(BB50))+INDEX('1. Вставить из конвертера'!$1:$1048576,MATCH($C74,'1. Вставить из конвертера'!$A:$A,0),COLUMN(BB50))+INDEX('1. Вставить из конвертера'!$1:$1048576,MATCH($D74,'1. Вставить из конвертера'!$A:$A,0),COLUMN(BB50))</f>
        <v>0</v>
      </c>
      <c r="BC51" s="33">
        <f>INDEX('1. Вставить из конвертера'!$1:$1048576,MATCH($B74,'1. Вставить из конвертера'!$A:$A,0),COLUMN(BC50))+INDEX('1. Вставить из конвертера'!$1:$1048576,MATCH($C74,'1. Вставить из конвертера'!$A:$A,0),COLUMN(BC50))+INDEX('1. Вставить из конвертера'!$1:$1048576,MATCH($D74,'1. Вставить из конвертера'!$A:$A,0),COLUMN(BC50))</f>
        <v>0</v>
      </c>
      <c r="BD51" s="33">
        <f>INDEX('1. Вставить из конвертера'!$1:$1048576,MATCH($B74,'1. Вставить из конвертера'!$A:$A,0),COLUMN(BD50))+INDEX('1. Вставить из конвертера'!$1:$1048576,MATCH($C74,'1. Вставить из конвертера'!$A:$A,0),COLUMN(BD50))+INDEX('1. Вставить из конвертера'!$1:$1048576,MATCH($D74,'1. Вставить из конвертера'!$A:$A,0),COLUMN(BD50))</f>
        <v>0</v>
      </c>
      <c r="BE51" s="33">
        <f>INDEX('1. Вставить из конвертера'!$1:$1048576,MATCH($B74,'1. Вставить из конвертера'!$A:$A,0),COLUMN(BE50))+INDEX('1. Вставить из конвертера'!$1:$1048576,MATCH($C74,'1. Вставить из конвертера'!$A:$A,0),COLUMN(BE50))+INDEX('1. Вставить из конвертера'!$1:$1048576,MATCH($D74,'1. Вставить из конвертера'!$A:$A,0),COLUMN(BE50))</f>
        <v>0</v>
      </c>
      <c r="BF51" s="33">
        <f>INDEX('1. Вставить из конвертера'!$1:$1048576,MATCH($B74,'1. Вставить из конвертера'!$A:$A,0),COLUMN(BF50))+INDEX('1. Вставить из конвертера'!$1:$1048576,MATCH($C74,'1. Вставить из конвертера'!$A:$A,0),COLUMN(BF50))+INDEX('1. Вставить из конвертера'!$1:$1048576,MATCH($D74,'1. Вставить из конвертера'!$A:$A,0),COLUMN(BF50))</f>
        <v>0</v>
      </c>
      <c r="BG51" s="33">
        <f>INDEX('1. Вставить из конвертера'!$1:$1048576,MATCH($B74,'1. Вставить из конвертера'!$A:$A,0),COLUMN(BG50))+INDEX('1. Вставить из конвертера'!$1:$1048576,MATCH($C74,'1. Вставить из конвертера'!$A:$A,0),COLUMN(BG50))+INDEX('1. Вставить из конвертера'!$1:$1048576,MATCH($D74,'1. Вставить из конвертера'!$A:$A,0),COLUMN(BG50))</f>
        <v>0</v>
      </c>
      <c r="BH51" s="33">
        <f>INDEX('1. Вставить из конвертера'!$1:$1048576,MATCH($B74,'1. Вставить из конвертера'!$A:$A,0),COLUMN(BH50))+INDEX('1. Вставить из конвертера'!$1:$1048576,MATCH($C74,'1. Вставить из конвертера'!$A:$A,0),COLUMN(BH50))+INDEX('1. Вставить из конвертера'!$1:$1048576,MATCH($D74,'1. Вставить из конвертера'!$A:$A,0),COLUMN(BH50))</f>
        <v>0</v>
      </c>
      <c r="BI51" s="33">
        <f>INDEX('1. Вставить из конвертера'!$1:$1048576,MATCH($B74,'1. Вставить из конвертера'!$A:$A,0),COLUMN(BI50))+INDEX('1. Вставить из конвертера'!$1:$1048576,MATCH($C74,'1. Вставить из конвертера'!$A:$A,0),COLUMN(BI50))+INDEX('1. Вставить из конвертера'!$1:$1048576,MATCH($D74,'1. Вставить из конвертера'!$A:$A,0),COLUMN(BI50))</f>
        <v>0</v>
      </c>
      <c r="BJ51" s="33">
        <f>INDEX('1. Вставить из конвертера'!$1:$1048576,MATCH($B74,'1. Вставить из конвертера'!$A:$A,0),COLUMN(BJ50))+INDEX('1. Вставить из конвертера'!$1:$1048576,MATCH($C74,'1. Вставить из конвертера'!$A:$A,0),COLUMN(BJ50))+INDEX('1. Вставить из конвертера'!$1:$1048576,MATCH($D74,'1. Вставить из конвертера'!$A:$A,0),COLUMN(BJ50))</f>
        <v>0</v>
      </c>
      <c r="BK51" s="33">
        <f>INDEX('1. Вставить из конвертера'!$1:$1048576,MATCH($B74,'1. Вставить из конвертера'!$A:$A,0),COLUMN(BK50))+INDEX('1. Вставить из конвертера'!$1:$1048576,MATCH($C74,'1. Вставить из конвертера'!$A:$A,0),COLUMN(BK50))+INDEX('1. Вставить из конвертера'!$1:$1048576,MATCH($D74,'1. Вставить из конвертера'!$A:$A,0),COLUMN(BK50))</f>
        <v>0</v>
      </c>
      <c r="BL51" s="33">
        <f>INDEX('1. Вставить из конвертера'!$1:$1048576,MATCH($B74,'1. Вставить из конвертера'!$A:$A,0),COLUMN(BL50))+INDEX('1. Вставить из конвертера'!$1:$1048576,MATCH($C74,'1. Вставить из конвертера'!$A:$A,0),COLUMN(BL50))+INDEX('1. Вставить из конвертера'!$1:$1048576,MATCH($D74,'1. Вставить из конвертера'!$A:$A,0),COLUMN(BL50))</f>
        <v>0</v>
      </c>
      <c r="BM51" s="33">
        <f>INDEX('1. Вставить из конвертера'!$1:$1048576,MATCH($B74,'1. Вставить из конвертера'!$A:$A,0),COLUMN(BM50))+INDEX('1. Вставить из конвертера'!$1:$1048576,MATCH($C74,'1. Вставить из конвертера'!$A:$A,0),COLUMN(BM50))+INDEX('1. Вставить из конвертера'!$1:$1048576,MATCH($D74,'1. Вставить из конвертера'!$A:$A,0),COLUMN(BM50))</f>
        <v>0</v>
      </c>
      <c r="BN51" s="33">
        <f>INDEX('1. Вставить из конвертера'!$1:$1048576,MATCH($B74,'1. Вставить из конвертера'!$A:$A,0),COLUMN(BN50))+INDEX('1. Вставить из конвертера'!$1:$1048576,MATCH($C74,'1. Вставить из конвертера'!$A:$A,0),COLUMN(BN50))+INDEX('1. Вставить из конвертера'!$1:$1048576,MATCH($D74,'1. Вставить из конвертера'!$A:$A,0),COLUMN(BN50))</f>
        <v>0</v>
      </c>
      <c r="BO51" s="33">
        <f>INDEX('1. Вставить из конвертера'!$1:$1048576,MATCH($B74,'1. Вставить из конвертера'!$A:$A,0),COLUMN(BO50))+INDEX('1. Вставить из конвертера'!$1:$1048576,MATCH($C74,'1. Вставить из конвертера'!$A:$A,0),COLUMN(BO50))+INDEX('1. Вставить из конвертера'!$1:$1048576,MATCH($D74,'1. Вставить из конвертера'!$A:$A,0),COLUMN(BO50))</f>
        <v>0</v>
      </c>
      <c r="BP51" s="33">
        <f>INDEX('1. Вставить из конвертера'!$1:$1048576,MATCH($B74,'1. Вставить из конвертера'!$A:$A,0),COLUMN(BP50))+INDEX('1. Вставить из конвертера'!$1:$1048576,MATCH($C74,'1. Вставить из конвертера'!$A:$A,0),COLUMN(BP50))+INDEX('1. Вставить из конвертера'!$1:$1048576,MATCH($D74,'1. Вставить из конвертера'!$A:$A,0),COLUMN(BP50))</f>
        <v>0</v>
      </c>
      <c r="BQ51" s="33">
        <f>INDEX('1. Вставить из конвертера'!$1:$1048576,MATCH($B74,'1. Вставить из конвертера'!$A:$A,0),COLUMN(BQ50))+INDEX('1. Вставить из конвертера'!$1:$1048576,MATCH($C74,'1. Вставить из конвертера'!$A:$A,0),COLUMN(BQ50))+INDEX('1. Вставить из конвертера'!$1:$1048576,MATCH($D74,'1. Вставить из конвертера'!$A:$A,0),COLUMN(BQ50))</f>
        <v>0</v>
      </c>
      <c r="BR51" s="33">
        <f>INDEX('1. Вставить из конвертера'!$1:$1048576,MATCH($B74,'1. Вставить из конвертера'!$A:$A,0),COLUMN(BR50))+INDEX('1. Вставить из конвертера'!$1:$1048576,MATCH($C74,'1. Вставить из конвертера'!$A:$A,0),COLUMN(BR50))+INDEX('1. Вставить из конвертера'!$1:$1048576,MATCH($D74,'1. Вставить из конвертера'!$A:$A,0),COLUMN(BR50))</f>
        <v>0</v>
      </c>
      <c r="BS51" s="33">
        <f>INDEX('1. Вставить из конвертера'!$1:$1048576,MATCH($B74,'1. Вставить из конвертера'!$A:$A,0),COLUMN(BS50))+INDEX('1. Вставить из конвертера'!$1:$1048576,MATCH($C74,'1. Вставить из конвертера'!$A:$A,0),COLUMN(BS50))+INDEX('1. Вставить из конвертера'!$1:$1048576,MATCH($D74,'1. Вставить из конвертера'!$A:$A,0),COLUMN(BS50))</f>
        <v>0</v>
      </c>
      <c r="BT51" s="33">
        <f>INDEX('1. Вставить из конвертера'!$1:$1048576,MATCH($B74,'1. Вставить из конвертера'!$A:$A,0),COLUMN(BT50))+INDEX('1. Вставить из конвертера'!$1:$1048576,MATCH($C74,'1. Вставить из конвертера'!$A:$A,0),COLUMN(BT50))+INDEX('1. Вставить из конвертера'!$1:$1048576,MATCH($D74,'1. Вставить из конвертера'!$A:$A,0),COLUMN(BT50))</f>
        <v>0</v>
      </c>
      <c r="BU51" s="33">
        <f>INDEX('1. Вставить из конвертера'!$1:$1048576,MATCH($B74,'1. Вставить из конвертера'!$A:$A,0),COLUMN(BU50))+INDEX('1. Вставить из конвертера'!$1:$1048576,MATCH($C74,'1. Вставить из конвертера'!$A:$A,0),COLUMN(BU50))+INDEX('1. Вставить из конвертера'!$1:$1048576,MATCH($D74,'1. Вставить из конвертера'!$A:$A,0),COLUMN(BU50))</f>
        <v>0</v>
      </c>
      <c r="BV51" s="33">
        <f>INDEX('1. Вставить из конвертера'!$1:$1048576,MATCH($B74,'1. Вставить из конвертера'!$A:$A,0),COLUMN(BV50))+INDEX('1. Вставить из конвертера'!$1:$1048576,MATCH($C74,'1. Вставить из конвертера'!$A:$A,0),COLUMN(BV50))+INDEX('1. Вставить из конвертера'!$1:$1048576,MATCH($D74,'1. Вставить из конвертера'!$A:$A,0),COLUMN(BV50))</f>
        <v>0</v>
      </c>
      <c r="BW51" s="33">
        <f>INDEX('1. Вставить из конвертера'!$1:$1048576,MATCH($B74,'1. Вставить из конвертера'!$A:$A,0),COLUMN(BW50))+INDEX('1. Вставить из конвертера'!$1:$1048576,MATCH($C74,'1. Вставить из конвертера'!$A:$A,0),COLUMN(BW50))+INDEX('1. Вставить из конвертера'!$1:$1048576,MATCH($D74,'1. Вставить из конвертера'!$A:$A,0),COLUMN(BW50))</f>
        <v>0</v>
      </c>
    </row>
    <row r="52" spans="1:255" s="123" customFormat="1">
      <c r="A52" s="122" t="s">
        <v>53</v>
      </c>
      <c r="B52" s="115">
        <f>INDEX('1. Вставить из конвертера'!$1:$1048576,MATCH($B75,'1. Вставить из конвертера'!$A:$A,0),COLUMN(B50))+INDEX('1. Вставить из конвертера'!$1:$1048576,MATCH($C75,'1. Вставить из конвертера'!$A:$A,0),COLUMN(B50))+INDEX('1. Вставить из конвертера'!$1:$1048576,MATCH($D75,'1. Вставить из конвертера'!$A:$A,0),COLUMN(B50))</f>
        <v>667213</v>
      </c>
      <c r="C52" s="115">
        <f>INDEX('1. Вставить из конвертера'!$1:$1048576,MATCH($B75,'1. Вставить из конвертера'!$A:$A,0),COLUMN(C50))+INDEX('1. Вставить из конвертера'!$1:$1048576,MATCH($C75,'1. Вставить из конвертера'!$A:$A,0),COLUMN(C50))+INDEX('1. Вставить из конвертера'!$1:$1048576,MATCH($D75,'1. Вставить из конвертера'!$A:$A,0),COLUMN(C50))</f>
        <v>98958</v>
      </c>
      <c r="D52" s="115">
        <f>INDEX('1. Вставить из конвертера'!$1:$1048576,MATCH($B75,'1. Вставить из конвертера'!$A:$A,0),COLUMN(D50))+INDEX('1. Вставить из конвертера'!$1:$1048576,MATCH($C75,'1. Вставить из конвертера'!$A:$A,0),COLUMN(D50))+INDEX('1. Вставить из конвертера'!$1:$1048576,MATCH($D75,'1. Вставить из конвертера'!$A:$A,0),COLUMN(D50))</f>
        <v>11135</v>
      </c>
      <c r="E52" s="115">
        <f>INDEX('1. Вставить из конвертера'!$1:$1048576,MATCH($B75,'1. Вставить из конвертера'!$A:$A,0),COLUMN(E50))+INDEX('1. Вставить из конвертера'!$1:$1048576,MATCH($C75,'1. Вставить из конвертера'!$A:$A,0),COLUMN(E50))+INDEX('1. Вставить из конвертера'!$1:$1048576,MATCH($D75,'1. Вставить из конвертера'!$A:$A,0),COLUMN(E50))</f>
        <v>602980</v>
      </c>
      <c r="F52" s="115">
        <f>INDEX('1. Вставить из конвертера'!$1:$1048576,MATCH($B75,'1. Вставить из конвертера'!$A:$A,0),COLUMN(F50))+INDEX('1. Вставить из конвертера'!$1:$1048576,MATCH($C75,'1. Вставить из конвертера'!$A:$A,0),COLUMN(F50))+INDEX('1. Вставить из конвертера'!$1:$1048576,MATCH($D75,'1. Вставить из конвертера'!$A:$A,0),COLUMN(F50))</f>
        <v>0</v>
      </c>
      <c r="G52" s="115">
        <f>INDEX('1. Вставить из конвертера'!$1:$1048576,MATCH($B75,'1. Вставить из конвертера'!$A:$A,0),COLUMN(G50))+INDEX('1. Вставить из конвертера'!$1:$1048576,MATCH($C75,'1. Вставить из конвертера'!$A:$A,0),COLUMN(G50))+INDEX('1. Вставить из конвертера'!$1:$1048576,MATCH($D75,'1. Вставить из конвертера'!$A:$A,0),COLUMN(G50))</f>
        <v>51876</v>
      </c>
      <c r="H52" s="115">
        <f>INDEX('1. Вставить из конвертера'!$1:$1048576,MATCH($B75,'1. Вставить из конвертера'!$A:$A,0),COLUMN(H50))+INDEX('1. Вставить из конвертера'!$1:$1048576,MATCH($C75,'1. Вставить из конвертера'!$A:$A,0),COLUMN(H50))+INDEX('1. Вставить из конвертера'!$1:$1048576,MATCH($D75,'1. Вставить из конвертера'!$A:$A,0),COLUMN(H50))</f>
        <v>724916</v>
      </c>
      <c r="I52" s="115">
        <f>INDEX('1. Вставить из конвертера'!$1:$1048576,MATCH($B75,'1. Вставить из конвертера'!$A:$A,0),COLUMN(I50))+INDEX('1. Вставить из конвертера'!$1:$1048576,MATCH($C75,'1. Вставить из конвертера'!$A:$A,0),COLUMN(I50))+INDEX('1. Вставить из конвертера'!$1:$1048576,MATCH($D75,'1. Вставить из конвертера'!$A:$A,0),COLUMN(I50))</f>
        <v>201160</v>
      </c>
      <c r="J52" s="115">
        <f>INDEX('1. Вставить из конвертера'!$1:$1048576,MATCH($B75,'1. Вставить из конвертера'!$A:$A,0),COLUMN(J50))+INDEX('1. Вставить из конвертера'!$1:$1048576,MATCH($C75,'1. Вставить из конвертера'!$A:$A,0),COLUMN(J50))+INDEX('1. Вставить из конвертера'!$1:$1048576,MATCH($D75,'1. Вставить из конвертера'!$A:$A,0),COLUMN(J50))</f>
        <v>502593</v>
      </c>
      <c r="K52" s="115">
        <f>INDEX('1. Вставить из конвертера'!$1:$1048576,MATCH($B75,'1. Вставить из конвертера'!$A:$A,0),COLUMN(K50))+INDEX('1. Вставить из конвертера'!$1:$1048576,MATCH($C75,'1. Вставить из конвертера'!$A:$A,0),COLUMN(K50))+INDEX('1. Вставить из конвертера'!$1:$1048576,MATCH($D75,'1. Вставить из конвертера'!$A:$A,0),COLUMN(K50))</f>
        <v>90470</v>
      </c>
      <c r="L52" s="115">
        <f>INDEX('1. Вставить из конвертера'!$1:$1048576,MATCH($B75,'1. Вставить из конвертера'!$A:$A,0),COLUMN(L50))+INDEX('1. Вставить из конвертера'!$1:$1048576,MATCH($C75,'1. Вставить из конвертера'!$A:$A,0),COLUMN(L50))+INDEX('1. Вставить из конвертера'!$1:$1048576,MATCH($D75,'1. Вставить из конвертера'!$A:$A,0),COLUMN(L50))</f>
        <v>0</v>
      </c>
      <c r="M52" s="115">
        <f>INDEX('1. Вставить из конвертера'!$1:$1048576,MATCH($B75,'1. Вставить из конвертера'!$A:$A,0),COLUMN(M50))+INDEX('1. Вставить из конвертера'!$1:$1048576,MATCH($C75,'1. Вставить из конвертера'!$A:$A,0),COLUMN(M50))+INDEX('1. Вставить из конвертера'!$1:$1048576,MATCH($D75,'1. Вставить из конвертера'!$A:$A,0),COLUMN(M50))</f>
        <v>669581</v>
      </c>
      <c r="N52" s="115">
        <f>INDEX('1. Вставить из конвертера'!$1:$1048576,MATCH($B75,'1. Вставить из конвертера'!$A:$A,0),COLUMN(N50))+INDEX('1. Вставить из конвертера'!$1:$1048576,MATCH($C75,'1. Вставить из конвертера'!$A:$A,0),COLUMN(N50))+INDEX('1. Вставить из конвертера'!$1:$1048576,MATCH($D75,'1. Вставить из конвертера'!$A:$A,0),COLUMN(N50))</f>
        <v>66389</v>
      </c>
      <c r="O52" s="115">
        <f>INDEX('1. Вставить из конвертера'!$1:$1048576,MATCH($B75,'1. Вставить из конвертера'!$A:$A,0),COLUMN(O50))+INDEX('1. Вставить из конвертера'!$1:$1048576,MATCH($C75,'1. Вставить из конвертера'!$A:$A,0),COLUMN(O50))+INDEX('1. Вставить из конвертера'!$1:$1048576,MATCH($D75,'1. Вставить из конвертера'!$A:$A,0),COLUMN(O50))</f>
        <v>0</v>
      </c>
      <c r="P52" s="115">
        <f>INDEX('1. Вставить из конвертера'!$1:$1048576,MATCH($B75,'1. Вставить из конвертера'!$A:$A,0),COLUMN(P50))+INDEX('1. Вставить из конвертера'!$1:$1048576,MATCH($C75,'1. Вставить из конвертера'!$A:$A,0),COLUMN(P50))+INDEX('1. Вставить из конвертера'!$1:$1048576,MATCH($D75,'1. Вставить из конвертера'!$A:$A,0),COLUMN(P50))</f>
        <v>30032</v>
      </c>
      <c r="Q52" s="115">
        <f>INDEX('1. Вставить из конвертера'!$1:$1048576,MATCH($B75,'1. Вставить из конвертера'!$A:$A,0),COLUMN(Q50))+INDEX('1. Вставить из конвертера'!$1:$1048576,MATCH($C75,'1. Вставить из конвертера'!$A:$A,0),COLUMN(Q50))+INDEX('1. Вставить из конвертера'!$1:$1048576,MATCH($D75,'1. Вставить из конвертера'!$A:$A,0),COLUMN(Q50))</f>
        <v>0</v>
      </c>
      <c r="R52" s="115">
        <f>INDEX('1. Вставить из конвертера'!$1:$1048576,MATCH($B75,'1. Вставить из конвертера'!$A:$A,0),COLUMN(R50))+INDEX('1. Вставить из конвертера'!$1:$1048576,MATCH($C75,'1. Вставить из конвертера'!$A:$A,0),COLUMN(R50))+INDEX('1. Вставить из конвертера'!$1:$1048576,MATCH($D75,'1. Вставить из конвертера'!$A:$A,0),COLUMN(R50))</f>
        <v>380431</v>
      </c>
      <c r="S52" s="115">
        <f>INDEX('1. Вставить из конвертера'!$1:$1048576,MATCH($B75,'1. Вставить из конвертера'!$A:$A,0),COLUMN(S50))+INDEX('1. Вставить из конвертера'!$1:$1048576,MATCH($C75,'1. Вставить из конвертера'!$A:$A,0),COLUMN(S50))+INDEX('1. Вставить из конвертера'!$1:$1048576,MATCH($D75,'1. Вставить из конвертера'!$A:$A,0),COLUMN(S50))</f>
        <v>597226</v>
      </c>
      <c r="T52" s="115">
        <f>INDEX('1. Вставить из конвертера'!$1:$1048576,MATCH($B75,'1. Вставить из конвертера'!$A:$A,0),COLUMN(T50))+INDEX('1. Вставить из конвертера'!$1:$1048576,MATCH($C75,'1. Вставить из конвертера'!$A:$A,0),COLUMN(T50))+INDEX('1. Вставить из конвертера'!$1:$1048576,MATCH($D75,'1. Вставить из конвертера'!$A:$A,0),COLUMN(T50))</f>
        <v>633245</v>
      </c>
      <c r="U52" s="115">
        <f>INDEX('1. Вставить из конвертера'!$1:$1048576,MATCH($B75,'1. Вставить из конвертера'!$A:$A,0),COLUMN(U50))+INDEX('1. Вставить из конвертера'!$1:$1048576,MATCH($C75,'1. Вставить из конвертера'!$A:$A,0),COLUMN(U50))+INDEX('1. Вставить из конвертера'!$1:$1048576,MATCH($D75,'1. Вставить из конвертера'!$A:$A,0),COLUMN(U50))</f>
        <v>2027789</v>
      </c>
      <c r="V52" s="115">
        <f>INDEX('1. Вставить из конвертера'!$1:$1048576,MATCH($B75,'1. Вставить из конвертера'!$A:$A,0),COLUMN(V50))+INDEX('1. Вставить из конвертера'!$1:$1048576,MATCH($C75,'1. Вставить из конвертера'!$A:$A,0),COLUMN(V50))+INDEX('1. Вставить из конвертера'!$1:$1048576,MATCH($D75,'1. Вставить из конвертера'!$A:$A,0),COLUMN(V50))</f>
        <v>261988</v>
      </c>
      <c r="W52" s="115">
        <f>INDEX('1. Вставить из конвертера'!$1:$1048576,MATCH($B75,'1. Вставить из конвертера'!$A:$A,0),COLUMN(W50))+INDEX('1. Вставить из конвертера'!$1:$1048576,MATCH($C75,'1. Вставить из конвертера'!$A:$A,0),COLUMN(W50))+INDEX('1. Вставить из конвертера'!$1:$1048576,MATCH($D75,'1. Вставить из конвертера'!$A:$A,0),COLUMN(W50))</f>
        <v>0</v>
      </c>
      <c r="X52" s="115">
        <f>INDEX('1. Вставить из конвертера'!$1:$1048576,MATCH($B75,'1. Вставить из конвертера'!$A:$A,0),COLUMN(X50))+INDEX('1. Вставить из конвертера'!$1:$1048576,MATCH($C75,'1. Вставить из конвертера'!$A:$A,0),COLUMN(X50))+INDEX('1. Вставить из конвертера'!$1:$1048576,MATCH($D75,'1. Вставить из конвертера'!$A:$A,0),COLUMN(X50))</f>
        <v>0</v>
      </c>
      <c r="Y52" s="115">
        <f>INDEX('1. Вставить из конвертера'!$1:$1048576,MATCH($B75,'1. Вставить из конвертера'!$A:$A,0),COLUMN(Y50))+INDEX('1. Вставить из конвертера'!$1:$1048576,MATCH($C75,'1. Вставить из конвертера'!$A:$A,0),COLUMN(Y50))+INDEX('1. Вставить из конвертера'!$1:$1048576,MATCH($D75,'1. Вставить из конвертера'!$A:$A,0),COLUMN(Y50))</f>
        <v>0</v>
      </c>
      <c r="Z52" s="115">
        <f>INDEX('1. Вставить из конвертера'!$1:$1048576,MATCH($B75,'1. Вставить из конвертера'!$A:$A,0),COLUMN(Z50))+INDEX('1. Вставить из конвертера'!$1:$1048576,MATCH($C75,'1. Вставить из конвертера'!$A:$A,0),COLUMN(Z50))+INDEX('1. Вставить из конвертера'!$1:$1048576,MATCH($D75,'1. Вставить из конвертера'!$A:$A,0),COLUMN(Z50))</f>
        <v>0</v>
      </c>
      <c r="AA52" s="115">
        <f>INDEX('1. Вставить из конвертера'!$1:$1048576,MATCH($B75,'1. Вставить из конвертера'!$A:$A,0),COLUMN(AA50))+INDEX('1. Вставить из конвертера'!$1:$1048576,MATCH($C75,'1. Вставить из конвертера'!$A:$A,0),COLUMN(AA50))+INDEX('1. Вставить из конвертера'!$1:$1048576,MATCH($D75,'1. Вставить из конвертера'!$A:$A,0),COLUMN(AA50))</f>
        <v>0</v>
      </c>
      <c r="AB52" s="115">
        <f>INDEX('1. Вставить из конвертера'!$1:$1048576,MATCH($B75,'1. Вставить из конвертера'!$A:$A,0),COLUMN(AB50))+INDEX('1. Вставить из конвертера'!$1:$1048576,MATCH($C75,'1. Вставить из конвертера'!$A:$A,0),COLUMN(AB50))+INDEX('1. Вставить из конвертера'!$1:$1048576,MATCH($D75,'1. Вставить из конвертера'!$A:$A,0),COLUMN(AB50))</f>
        <v>0</v>
      </c>
      <c r="AC52" s="115">
        <f>INDEX('1. Вставить из конвертера'!$1:$1048576,MATCH($B75,'1. Вставить из конвертера'!$A:$A,0),COLUMN(AC50))+INDEX('1. Вставить из конвертера'!$1:$1048576,MATCH($C75,'1. Вставить из конвертера'!$A:$A,0),COLUMN(AC50))+INDEX('1. Вставить из конвертера'!$1:$1048576,MATCH($D75,'1. Вставить из конвертера'!$A:$A,0),COLUMN(AC50))</f>
        <v>0</v>
      </c>
      <c r="AD52" s="115">
        <f>INDEX('1. Вставить из конвертера'!$1:$1048576,MATCH($B75,'1. Вставить из конвертера'!$A:$A,0),COLUMN(AD50))+INDEX('1. Вставить из конвертера'!$1:$1048576,MATCH($C75,'1. Вставить из конвертера'!$A:$A,0),COLUMN(AD50))+INDEX('1. Вставить из конвертера'!$1:$1048576,MATCH($D75,'1. Вставить из конвертера'!$A:$A,0),COLUMN(AD50))</f>
        <v>0</v>
      </c>
      <c r="AE52" s="115">
        <f>INDEX('1. Вставить из конвертера'!$1:$1048576,MATCH($B75,'1. Вставить из конвертера'!$A:$A,0),COLUMN(AE50))+INDEX('1. Вставить из конвертера'!$1:$1048576,MATCH($C75,'1. Вставить из конвертера'!$A:$A,0),COLUMN(AE50))+INDEX('1. Вставить из конвертера'!$1:$1048576,MATCH($D75,'1. Вставить из конвертера'!$A:$A,0),COLUMN(AE50))</f>
        <v>0</v>
      </c>
      <c r="AF52" s="115">
        <f>INDEX('1. Вставить из конвертера'!$1:$1048576,MATCH($B75,'1. Вставить из конвертера'!$A:$A,0),COLUMN(AF50))+INDEX('1. Вставить из конвертера'!$1:$1048576,MATCH($C75,'1. Вставить из конвертера'!$A:$A,0),COLUMN(AF50))+INDEX('1. Вставить из конвертера'!$1:$1048576,MATCH($D75,'1. Вставить из конвертера'!$A:$A,0),COLUMN(AF50))</f>
        <v>0</v>
      </c>
      <c r="AG52" s="115">
        <f>INDEX('1. Вставить из конвертера'!$1:$1048576,MATCH($B75,'1. Вставить из конвертера'!$A:$A,0),COLUMN(AG50))+INDEX('1. Вставить из конвертера'!$1:$1048576,MATCH($C75,'1. Вставить из конвертера'!$A:$A,0),COLUMN(AG50))+INDEX('1. Вставить из конвертера'!$1:$1048576,MATCH($D75,'1. Вставить из конвертера'!$A:$A,0),COLUMN(AG50))</f>
        <v>0</v>
      </c>
      <c r="AH52" s="115">
        <f>INDEX('1. Вставить из конвертера'!$1:$1048576,MATCH($B75,'1. Вставить из конвертера'!$A:$A,0),COLUMN(AH50))+INDEX('1. Вставить из конвертера'!$1:$1048576,MATCH($C75,'1. Вставить из конвертера'!$A:$A,0),COLUMN(AH50))+INDEX('1. Вставить из конвертера'!$1:$1048576,MATCH($D75,'1. Вставить из конвертера'!$A:$A,0),COLUMN(AH50))</f>
        <v>0</v>
      </c>
      <c r="AI52" s="115">
        <f>INDEX('1. Вставить из конвертера'!$1:$1048576,MATCH($B75,'1. Вставить из конвертера'!$A:$A,0),COLUMN(AI50))+INDEX('1. Вставить из конвертера'!$1:$1048576,MATCH($C75,'1. Вставить из конвертера'!$A:$A,0),COLUMN(AI50))+INDEX('1. Вставить из конвертера'!$1:$1048576,MATCH($D75,'1. Вставить из конвертера'!$A:$A,0),COLUMN(AI50))</f>
        <v>0</v>
      </c>
      <c r="AJ52" s="115">
        <f>INDEX('1. Вставить из конвертера'!$1:$1048576,MATCH($B75,'1. Вставить из конвертера'!$A:$A,0),COLUMN(AJ50))+INDEX('1. Вставить из конвертера'!$1:$1048576,MATCH($C75,'1. Вставить из конвертера'!$A:$A,0),COLUMN(AJ50))+INDEX('1. Вставить из конвертера'!$1:$1048576,MATCH($D75,'1. Вставить из конвертера'!$A:$A,0),COLUMN(AJ50))</f>
        <v>0</v>
      </c>
      <c r="AK52" s="115">
        <f>INDEX('1. Вставить из конвертера'!$1:$1048576,MATCH($B75,'1. Вставить из конвертера'!$A:$A,0),COLUMN(AK50))+INDEX('1. Вставить из конвертера'!$1:$1048576,MATCH($C75,'1. Вставить из конвертера'!$A:$A,0),COLUMN(AK50))+INDEX('1. Вставить из конвертера'!$1:$1048576,MATCH($D75,'1. Вставить из конвертера'!$A:$A,0),COLUMN(AK50))</f>
        <v>0</v>
      </c>
      <c r="AL52" s="115">
        <f>INDEX('1. Вставить из конвертера'!$1:$1048576,MATCH($B75,'1. Вставить из конвертера'!$A:$A,0),COLUMN(AL50))+INDEX('1. Вставить из конвертера'!$1:$1048576,MATCH($C75,'1. Вставить из конвертера'!$A:$A,0),COLUMN(AL50))+INDEX('1. Вставить из конвертера'!$1:$1048576,MATCH($D75,'1. Вставить из конвертера'!$A:$A,0),COLUMN(AL50))</f>
        <v>0</v>
      </c>
      <c r="AM52" s="115">
        <f>INDEX('1. Вставить из конвертера'!$1:$1048576,MATCH($B75,'1. Вставить из конвертера'!$A:$A,0),COLUMN(AM50))+INDEX('1. Вставить из конвертера'!$1:$1048576,MATCH($C75,'1. Вставить из конвертера'!$A:$A,0),COLUMN(AM50))+INDEX('1. Вставить из конвертера'!$1:$1048576,MATCH($D75,'1. Вставить из конвертера'!$A:$A,0),COLUMN(AM50))</f>
        <v>0</v>
      </c>
      <c r="AN52" s="115">
        <f>INDEX('1. Вставить из конвертера'!$1:$1048576,MATCH($B75,'1. Вставить из конвертера'!$A:$A,0),COLUMN(AN50))+INDEX('1. Вставить из конвертера'!$1:$1048576,MATCH($C75,'1. Вставить из конвертера'!$A:$A,0),COLUMN(AN50))+INDEX('1. Вставить из конвертера'!$1:$1048576,MATCH($D75,'1. Вставить из конвертера'!$A:$A,0),COLUMN(AN50))</f>
        <v>0</v>
      </c>
      <c r="AO52" s="115">
        <f>INDEX('1. Вставить из конвертера'!$1:$1048576,MATCH($B75,'1. Вставить из конвертера'!$A:$A,0),COLUMN(AO50))+INDEX('1. Вставить из конвертера'!$1:$1048576,MATCH($C75,'1. Вставить из конвертера'!$A:$A,0),COLUMN(AO50))+INDEX('1. Вставить из конвертера'!$1:$1048576,MATCH($D75,'1. Вставить из конвертера'!$A:$A,0),COLUMN(AO50))</f>
        <v>0</v>
      </c>
      <c r="AP52" s="115">
        <f>INDEX('1. Вставить из конвертера'!$1:$1048576,MATCH($B75,'1. Вставить из конвертера'!$A:$A,0),COLUMN(AP50))+INDEX('1. Вставить из конвертера'!$1:$1048576,MATCH($C75,'1. Вставить из конвертера'!$A:$A,0),COLUMN(AP50))+INDEX('1. Вставить из конвертера'!$1:$1048576,MATCH($D75,'1. Вставить из конвертера'!$A:$A,0),COLUMN(AP50))</f>
        <v>0</v>
      </c>
      <c r="AQ52" s="115">
        <f>INDEX('1. Вставить из конвертера'!$1:$1048576,MATCH($B75,'1. Вставить из конвертера'!$A:$A,0),COLUMN(AQ50))+INDEX('1. Вставить из конвертера'!$1:$1048576,MATCH($C75,'1. Вставить из конвертера'!$A:$A,0),COLUMN(AQ50))+INDEX('1. Вставить из конвертера'!$1:$1048576,MATCH($D75,'1. Вставить из конвертера'!$A:$A,0),COLUMN(AQ50))</f>
        <v>0</v>
      </c>
      <c r="AR52" s="115">
        <f>INDEX('1. Вставить из конвертера'!$1:$1048576,MATCH($B75,'1. Вставить из конвертера'!$A:$A,0),COLUMN(AR50))+INDEX('1. Вставить из конвертера'!$1:$1048576,MATCH($C75,'1. Вставить из конвертера'!$A:$A,0),COLUMN(AR50))+INDEX('1. Вставить из конвертера'!$1:$1048576,MATCH($D75,'1. Вставить из конвертера'!$A:$A,0),COLUMN(AR50))</f>
        <v>0</v>
      </c>
      <c r="AS52" s="115">
        <f>INDEX('1. Вставить из конвертера'!$1:$1048576,MATCH($B75,'1. Вставить из конвертера'!$A:$A,0),COLUMN(AS50))+INDEX('1. Вставить из конвертера'!$1:$1048576,MATCH($C75,'1. Вставить из конвертера'!$A:$A,0),COLUMN(AS50))+INDEX('1. Вставить из конвертера'!$1:$1048576,MATCH($D75,'1. Вставить из конвертера'!$A:$A,0),COLUMN(AS50))</f>
        <v>0</v>
      </c>
      <c r="AT52" s="115">
        <f>INDEX('1. Вставить из конвертера'!$1:$1048576,MATCH($B75,'1. Вставить из конвертера'!$A:$A,0),COLUMN(AT50))+INDEX('1. Вставить из конвертера'!$1:$1048576,MATCH($C75,'1. Вставить из конвертера'!$A:$A,0),COLUMN(AT50))+INDEX('1. Вставить из конвертера'!$1:$1048576,MATCH($D75,'1. Вставить из конвертера'!$A:$A,0),COLUMN(AT50))</f>
        <v>0</v>
      </c>
      <c r="AU52" s="115">
        <f>INDEX('1. Вставить из конвертера'!$1:$1048576,MATCH($B75,'1. Вставить из конвертера'!$A:$A,0),COLUMN(AU50))+INDEX('1. Вставить из конвертера'!$1:$1048576,MATCH($C75,'1. Вставить из конвертера'!$A:$A,0),COLUMN(AU50))+INDEX('1. Вставить из конвертера'!$1:$1048576,MATCH($D75,'1. Вставить из конвертера'!$A:$A,0),COLUMN(AU50))</f>
        <v>0</v>
      </c>
      <c r="AV52" s="115">
        <f>INDEX('1. Вставить из конвертера'!$1:$1048576,MATCH($B75,'1. Вставить из конвертера'!$A:$A,0),COLUMN(AV50))+INDEX('1. Вставить из конвертера'!$1:$1048576,MATCH($C75,'1. Вставить из конвертера'!$A:$A,0),COLUMN(AV50))+INDEX('1. Вставить из конвертера'!$1:$1048576,MATCH($D75,'1. Вставить из конвертера'!$A:$A,0),COLUMN(AV50))</f>
        <v>0</v>
      </c>
      <c r="AW52" s="115">
        <f>INDEX('1. Вставить из конвертера'!$1:$1048576,MATCH($B75,'1. Вставить из конвертера'!$A:$A,0),COLUMN(AW50))+INDEX('1. Вставить из конвертера'!$1:$1048576,MATCH($C75,'1. Вставить из конвертера'!$A:$A,0),COLUMN(AW50))+INDEX('1. Вставить из конвертера'!$1:$1048576,MATCH($D75,'1. Вставить из конвертера'!$A:$A,0),COLUMN(AW50))</f>
        <v>0</v>
      </c>
      <c r="AX52" s="115">
        <f>INDEX('1. Вставить из конвертера'!$1:$1048576,MATCH($B75,'1. Вставить из конвертера'!$A:$A,0),COLUMN(AX50))+INDEX('1. Вставить из конвертера'!$1:$1048576,MATCH($C75,'1. Вставить из конвертера'!$A:$A,0),COLUMN(AX50))+INDEX('1. Вставить из конвертера'!$1:$1048576,MATCH($D75,'1. Вставить из конвертера'!$A:$A,0),COLUMN(AX50))</f>
        <v>0</v>
      </c>
      <c r="AY52" s="115">
        <f>INDEX('1. Вставить из конвертера'!$1:$1048576,MATCH($B75,'1. Вставить из конвертера'!$A:$A,0),COLUMN(AY50))+INDEX('1. Вставить из конвертера'!$1:$1048576,MATCH($C75,'1. Вставить из конвертера'!$A:$A,0),COLUMN(AY50))+INDEX('1. Вставить из конвертера'!$1:$1048576,MATCH($D75,'1. Вставить из конвертера'!$A:$A,0),COLUMN(AY50))</f>
        <v>0</v>
      </c>
      <c r="AZ52" s="115">
        <f>INDEX('1. Вставить из конвертера'!$1:$1048576,MATCH($B75,'1. Вставить из конвертера'!$A:$A,0),COLUMN(AZ50))+INDEX('1. Вставить из конвертера'!$1:$1048576,MATCH($C75,'1. Вставить из конвертера'!$A:$A,0),COLUMN(AZ50))+INDEX('1. Вставить из конвертера'!$1:$1048576,MATCH($D75,'1. Вставить из конвертера'!$A:$A,0),COLUMN(AZ50))</f>
        <v>0</v>
      </c>
      <c r="BA52" s="115">
        <f>INDEX('1. Вставить из конвертера'!$1:$1048576,MATCH($B75,'1. Вставить из конвертера'!$A:$A,0),COLUMN(BA50))+INDEX('1. Вставить из конвертера'!$1:$1048576,MATCH($C75,'1. Вставить из конвертера'!$A:$A,0),COLUMN(BA50))+INDEX('1. Вставить из конвертера'!$1:$1048576,MATCH($D75,'1. Вставить из конвертера'!$A:$A,0),COLUMN(BA50))</f>
        <v>0</v>
      </c>
      <c r="BB52" s="115">
        <f>INDEX('1. Вставить из конвертера'!$1:$1048576,MATCH($B75,'1. Вставить из конвертера'!$A:$A,0),COLUMN(BB50))+INDEX('1. Вставить из конвертера'!$1:$1048576,MATCH($C75,'1. Вставить из конвертера'!$A:$A,0),COLUMN(BB50))+INDEX('1. Вставить из конвертера'!$1:$1048576,MATCH($D75,'1. Вставить из конвертера'!$A:$A,0),COLUMN(BB50))</f>
        <v>0</v>
      </c>
      <c r="BC52" s="115">
        <f>INDEX('1. Вставить из конвертера'!$1:$1048576,MATCH($B75,'1. Вставить из конвертера'!$A:$A,0),COLUMN(BC50))+INDEX('1. Вставить из конвертера'!$1:$1048576,MATCH($C75,'1. Вставить из конвертера'!$A:$A,0),COLUMN(BC50))+INDEX('1. Вставить из конвертера'!$1:$1048576,MATCH($D75,'1. Вставить из конвертера'!$A:$A,0),COLUMN(BC50))</f>
        <v>0</v>
      </c>
      <c r="BD52" s="115">
        <f>INDEX('1. Вставить из конвертера'!$1:$1048576,MATCH($B75,'1. Вставить из конвертера'!$A:$A,0),COLUMN(BD50))+INDEX('1. Вставить из конвертера'!$1:$1048576,MATCH($C75,'1. Вставить из конвертера'!$A:$A,0),COLUMN(BD50))+INDEX('1. Вставить из конвертера'!$1:$1048576,MATCH($D75,'1. Вставить из конвертера'!$A:$A,0),COLUMN(BD50))</f>
        <v>0</v>
      </c>
      <c r="BE52" s="115">
        <f>INDEX('1. Вставить из конвертера'!$1:$1048576,MATCH($B75,'1. Вставить из конвертера'!$A:$A,0),COLUMN(BE50))+INDEX('1. Вставить из конвертера'!$1:$1048576,MATCH($C75,'1. Вставить из конвертера'!$A:$A,0),COLUMN(BE50))+INDEX('1. Вставить из конвертера'!$1:$1048576,MATCH($D75,'1. Вставить из конвертера'!$A:$A,0),COLUMN(BE50))</f>
        <v>0</v>
      </c>
      <c r="BF52" s="115">
        <f>INDEX('1. Вставить из конвертера'!$1:$1048576,MATCH($B75,'1. Вставить из конвертера'!$A:$A,0),COLUMN(BF50))+INDEX('1. Вставить из конвертера'!$1:$1048576,MATCH($C75,'1. Вставить из конвертера'!$A:$A,0),COLUMN(BF50))+INDEX('1. Вставить из конвертера'!$1:$1048576,MATCH($D75,'1. Вставить из конвертера'!$A:$A,0),COLUMN(BF50))</f>
        <v>0</v>
      </c>
      <c r="BG52" s="115">
        <f>INDEX('1. Вставить из конвертера'!$1:$1048576,MATCH($B75,'1. Вставить из конвертера'!$A:$A,0),COLUMN(BG50))+INDEX('1. Вставить из конвертера'!$1:$1048576,MATCH($C75,'1. Вставить из конвертера'!$A:$A,0),COLUMN(BG50))+INDEX('1. Вставить из конвертера'!$1:$1048576,MATCH($D75,'1. Вставить из конвертера'!$A:$A,0),COLUMN(BG50))</f>
        <v>0</v>
      </c>
      <c r="BH52" s="115">
        <f>INDEX('1. Вставить из конвертера'!$1:$1048576,MATCH($B75,'1. Вставить из конвертера'!$A:$A,0),COLUMN(BH50))+INDEX('1. Вставить из конвертера'!$1:$1048576,MATCH($C75,'1. Вставить из конвертера'!$A:$A,0),COLUMN(BH50))+INDEX('1. Вставить из конвертера'!$1:$1048576,MATCH($D75,'1. Вставить из конвертера'!$A:$A,0),COLUMN(BH50))</f>
        <v>0</v>
      </c>
      <c r="BI52" s="115">
        <f>INDEX('1. Вставить из конвертера'!$1:$1048576,MATCH($B75,'1. Вставить из конвертера'!$A:$A,0),COLUMN(BI50))+INDEX('1. Вставить из конвертера'!$1:$1048576,MATCH($C75,'1. Вставить из конвертера'!$A:$A,0),COLUMN(BI50))+INDEX('1. Вставить из конвертера'!$1:$1048576,MATCH($D75,'1. Вставить из конвертера'!$A:$A,0),COLUMN(BI50))</f>
        <v>0</v>
      </c>
      <c r="BJ52" s="115">
        <f>INDEX('1. Вставить из конвертера'!$1:$1048576,MATCH($B75,'1. Вставить из конвертера'!$A:$A,0),COLUMN(BJ50))+INDEX('1. Вставить из конвертера'!$1:$1048576,MATCH($C75,'1. Вставить из конвертера'!$A:$A,0),COLUMN(BJ50))+INDEX('1. Вставить из конвертера'!$1:$1048576,MATCH($D75,'1. Вставить из конвертера'!$A:$A,0),COLUMN(BJ50))</f>
        <v>0</v>
      </c>
      <c r="BK52" s="115">
        <f>INDEX('1. Вставить из конвертера'!$1:$1048576,MATCH($B75,'1. Вставить из конвертера'!$A:$A,0),COLUMN(BK50))+INDEX('1. Вставить из конвертера'!$1:$1048576,MATCH($C75,'1. Вставить из конвертера'!$A:$A,0),COLUMN(BK50))+INDEX('1. Вставить из конвертера'!$1:$1048576,MATCH($D75,'1. Вставить из конвертера'!$A:$A,0),COLUMN(BK50))</f>
        <v>0</v>
      </c>
      <c r="BL52" s="115">
        <f>INDEX('1. Вставить из конвертера'!$1:$1048576,MATCH($B75,'1. Вставить из конвертера'!$A:$A,0),COLUMN(BL50))+INDEX('1. Вставить из конвертера'!$1:$1048576,MATCH($C75,'1. Вставить из конвертера'!$A:$A,0),COLUMN(BL50))+INDEX('1. Вставить из конвертера'!$1:$1048576,MATCH($D75,'1. Вставить из конвертера'!$A:$A,0),COLUMN(BL50))</f>
        <v>0</v>
      </c>
      <c r="BM52" s="115">
        <f>INDEX('1. Вставить из конвертера'!$1:$1048576,MATCH($B75,'1. Вставить из конвертера'!$A:$A,0),COLUMN(BM50))+INDEX('1. Вставить из конвертера'!$1:$1048576,MATCH($C75,'1. Вставить из конвертера'!$A:$A,0),COLUMN(BM50))+INDEX('1. Вставить из конвертера'!$1:$1048576,MATCH($D75,'1. Вставить из конвертера'!$A:$A,0),COLUMN(BM50))</f>
        <v>0</v>
      </c>
      <c r="BN52" s="115">
        <f>INDEX('1. Вставить из конвертера'!$1:$1048576,MATCH($B75,'1. Вставить из конвертера'!$A:$A,0),COLUMN(BN50))+INDEX('1. Вставить из конвертера'!$1:$1048576,MATCH($C75,'1. Вставить из конвертера'!$A:$A,0),COLUMN(BN50))+INDEX('1. Вставить из конвертера'!$1:$1048576,MATCH($D75,'1. Вставить из конвертера'!$A:$A,0),COLUMN(BN50))</f>
        <v>0</v>
      </c>
      <c r="BO52" s="115">
        <f>INDEX('1. Вставить из конвертера'!$1:$1048576,MATCH($B75,'1. Вставить из конвертера'!$A:$A,0),COLUMN(BO50))+INDEX('1. Вставить из конвертера'!$1:$1048576,MATCH($C75,'1. Вставить из конвертера'!$A:$A,0),COLUMN(BO50))+INDEX('1. Вставить из конвертера'!$1:$1048576,MATCH($D75,'1. Вставить из конвертера'!$A:$A,0),COLUMN(BO50))</f>
        <v>0</v>
      </c>
      <c r="BP52" s="115">
        <f>INDEX('1. Вставить из конвертера'!$1:$1048576,MATCH($B75,'1. Вставить из конвертера'!$A:$A,0),COLUMN(BP50))+INDEX('1. Вставить из конвертера'!$1:$1048576,MATCH($C75,'1. Вставить из конвертера'!$A:$A,0),COLUMN(BP50))+INDEX('1. Вставить из конвертера'!$1:$1048576,MATCH($D75,'1. Вставить из конвертера'!$A:$A,0),COLUMN(BP50))</f>
        <v>0</v>
      </c>
      <c r="BQ52" s="115">
        <f>INDEX('1. Вставить из конвертера'!$1:$1048576,MATCH($B75,'1. Вставить из конвертера'!$A:$A,0),COLUMN(BQ50))+INDEX('1. Вставить из конвертера'!$1:$1048576,MATCH($C75,'1. Вставить из конвертера'!$A:$A,0),COLUMN(BQ50))+INDEX('1. Вставить из конвертера'!$1:$1048576,MATCH($D75,'1. Вставить из конвертера'!$A:$A,0),COLUMN(BQ50))</f>
        <v>0</v>
      </c>
      <c r="BR52" s="115">
        <f>INDEX('1. Вставить из конвертера'!$1:$1048576,MATCH($B75,'1. Вставить из конвертера'!$A:$A,0),COLUMN(BR50))+INDEX('1. Вставить из конвертера'!$1:$1048576,MATCH($C75,'1. Вставить из конвертера'!$A:$A,0),COLUMN(BR50))+INDEX('1. Вставить из конвертера'!$1:$1048576,MATCH($D75,'1. Вставить из конвертера'!$A:$A,0),COLUMN(BR50))</f>
        <v>0</v>
      </c>
      <c r="BS52" s="115">
        <f>INDEX('1. Вставить из конвертера'!$1:$1048576,MATCH($B75,'1. Вставить из конвертера'!$A:$A,0),COLUMN(BS50))+INDEX('1. Вставить из конвертера'!$1:$1048576,MATCH($C75,'1. Вставить из конвертера'!$A:$A,0),COLUMN(BS50))+INDEX('1. Вставить из конвертера'!$1:$1048576,MATCH($D75,'1. Вставить из конвертера'!$A:$A,0),COLUMN(BS50))</f>
        <v>0</v>
      </c>
      <c r="BT52" s="115">
        <f>INDEX('1. Вставить из конвертера'!$1:$1048576,MATCH($B75,'1. Вставить из конвертера'!$A:$A,0),COLUMN(BT50))+INDEX('1. Вставить из конвертера'!$1:$1048576,MATCH($C75,'1. Вставить из конвертера'!$A:$A,0),COLUMN(BT50))+INDEX('1. Вставить из конвертера'!$1:$1048576,MATCH($D75,'1. Вставить из конвертера'!$A:$A,0),COLUMN(BT50))</f>
        <v>0</v>
      </c>
      <c r="BU52" s="115">
        <f>INDEX('1. Вставить из конвертера'!$1:$1048576,MATCH($B75,'1. Вставить из конвертера'!$A:$A,0),COLUMN(BU50))+INDEX('1. Вставить из конвертера'!$1:$1048576,MATCH($C75,'1. Вставить из конвертера'!$A:$A,0),COLUMN(BU50))+INDEX('1. Вставить из конвертера'!$1:$1048576,MATCH($D75,'1. Вставить из конвертера'!$A:$A,0),COLUMN(BU50))</f>
        <v>0</v>
      </c>
      <c r="BV52" s="115">
        <f>INDEX('1. Вставить из конвертера'!$1:$1048576,MATCH($B75,'1. Вставить из конвертера'!$A:$A,0),COLUMN(BV50))+INDEX('1. Вставить из конвертера'!$1:$1048576,MATCH($C75,'1. Вставить из конвертера'!$A:$A,0),COLUMN(BV50))+INDEX('1. Вставить из конвертера'!$1:$1048576,MATCH($D75,'1. Вставить из конвертера'!$A:$A,0),COLUMN(BV50))</f>
        <v>0</v>
      </c>
    </row>
    <row r="53" spans="1:255" s="123" customFormat="1">
      <c r="A53" s="122" t="s">
        <v>203</v>
      </c>
      <c r="B53" s="115">
        <f>INDEX('1. Вставить из конвертера'!$1:$1048576,MATCH($B76,'1. Вставить из конвертера'!$A:$A,0),COLUMN(B50))+INDEX('1. Вставить из конвертера'!$1:$1048576,MATCH($C76,'1. Вставить из конвертера'!$A:$A,0),COLUMN(B50))+INDEX('1. Вставить из конвертера'!$1:$1048576,MATCH($D76,'1. Вставить из конвертера'!$A:$A,0),COLUMN(B50))</f>
        <v>14262</v>
      </c>
      <c r="C53" s="115">
        <f>INDEX('1. Вставить из конвертера'!$1:$1048576,MATCH($B76,'1. Вставить из конвертера'!$A:$A,0),COLUMN(C50))+INDEX('1. Вставить из конвертера'!$1:$1048576,MATCH($C76,'1. Вставить из конвертера'!$A:$A,0),COLUMN(C50))+INDEX('1. Вставить из конвертера'!$1:$1048576,MATCH($D76,'1. Вставить из конвертера'!$A:$A,0),COLUMN(C50))</f>
        <v>292832</v>
      </c>
      <c r="D53" s="115">
        <f>INDEX('1. Вставить из конвертера'!$1:$1048576,MATCH($B76,'1. Вставить из конвертера'!$A:$A,0),COLUMN(D50))+INDEX('1. Вставить из конвертера'!$1:$1048576,MATCH($C76,'1. Вставить из конвертера'!$A:$A,0),COLUMN(D50))+INDEX('1. Вставить из конвертера'!$1:$1048576,MATCH($D76,'1. Вставить из конвертера'!$A:$A,0),COLUMN(D50))</f>
        <v>519011</v>
      </c>
      <c r="E53" s="115">
        <f>INDEX('1. Вставить из конвертера'!$1:$1048576,MATCH($B76,'1. Вставить из конвертера'!$A:$A,0),COLUMN(E50))+INDEX('1. Вставить из конвертера'!$1:$1048576,MATCH($C76,'1. Вставить из конвертера'!$A:$A,0),COLUMN(E50))+INDEX('1. Вставить из конвертера'!$1:$1048576,MATCH($D76,'1. Вставить из конвертера'!$A:$A,0),COLUMN(E50))</f>
        <v>689214</v>
      </c>
      <c r="F53" s="115">
        <f>INDEX('1. Вставить из конвертера'!$1:$1048576,MATCH($B76,'1. Вставить из конвертера'!$A:$A,0),COLUMN(F50))+INDEX('1. Вставить из конвертера'!$1:$1048576,MATCH($C76,'1. Вставить из конвертера'!$A:$A,0),COLUMN(F50))+INDEX('1. Вставить из конвертера'!$1:$1048576,MATCH($D76,'1. Вставить из конвертера'!$A:$A,0),COLUMN(F50))</f>
        <v>0</v>
      </c>
      <c r="G53" s="115">
        <f>INDEX('1. Вставить из конвертера'!$1:$1048576,MATCH($B76,'1. Вставить из конвертера'!$A:$A,0),COLUMN(G50))+INDEX('1. Вставить из конвертера'!$1:$1048576,MATCH($C76,'1. Вставить из конвертера'!$A:$A,0),COLUMN(G50))+INDEX('1. Вставить из конвертера'!$1:$1048576,MATCH($D76,'1. Вставить из конвертера'!$A:$A,0),COLUMN(G50))</f>
        <v>335010</v>
      </c>
      <c r="H53" s="115">
        <f>INDEX('1. Вставить из конвертера'!$1:$1048576,MATCH($B76,'1. Вставить из конвертера'!$A:$A,0),COLUMN(H50))+INDEX('1. Вставить из конвертера'!$1:$1048576,MATCH($C76,'1. Вставить из конвертера'!$A:$A,0),COLUMN(H50))+INDEX('1. Вставить из конвертера'!$1:$1048576,MATCH($D76,'1. Вставить из конвертера'!$A:$A,0),COLUMN(H50))</f>
        <v>417795</v>
      </c>
      <c r="I53" s="115">
        <f>INDEX('1. Вставить из конвертера'!$1:$1048576,MATCH($B76,'1. Вставить из конвертера'!$A:$A,0),COLUMN(I50))+INDEX('1. Вставить из конвертера'!$1:$1048576,MATCH($C76,'1. Вставить из конвертера'!$A:$A,0),COLUMN(I50))+INDEX('1. Вставить из конвертера'!$1:$1048576,MATCH($D76,'1. Вставить из конвертера'!$A:$A,0),COLUMN(I50))</f>
        <v>463745</v>
      </c>
      <c r="J53" s="115">
        <f>INDEX('1. Вставить из конвертера'!$1:$1048576,MATCH($B76,'1. Вставить из конвертера'!$A:$A,0),COLUMN(J50))+INDEX('1. Вставить из конвертера'!$1:$1048576,MATCH($C76,'1. Вставить из конвертера'!$A:$A,0),COLUMN(J50))+INDEX('1. Вставить из конвертера'!$1:$1048576,MATCH($D76,'1. Вставить из конвертера'!$A:$A,0),COLUMN(J50))</f>
        <v>395763</v>
      </c>
      <c r="K53" s="115">
        <f>INDEX('1. Вставить из конвертера'!$1:$1048576,MATCH($B76,'1. Вставить из конвертера'!$A:$A,0),COLUMN(K50))+INDEX('1. Вставить из конвертера'!$1:$1048576,MATCH($C76,'1. Вставить из конвертера'!$A:$A,0),COLUMN(K50))+INDEX('1. Вставить из конвертера'!$1:$1048576,MATCH($D76,'1. Вставить из конвертера'!$A:$A,0),COLUMN(K50))</f>
        <v>158240</v>
      </c>
      <c r="L53" s="115">
        <f>INDEX('1. Вставить из конвертера'!$1:$1048576,MATCH($B76,'1. Вставить из конвертера'!$A:$A,0),COLUMN(L50))+INDEX('1. Вставить из конвертера'!$1:$1048576,MATCH($C76,'1. Вставить из конвертера'!$A:$A,0),COLUMN(L50))+INDEX('1. Вставить из конвертера'!$1:$1048576,MATCH($D76,'1. Вставить из конвертера'!$A:$A,0),COLUMN(L50))</f>
        <v>37254</v>
      </c>
      <c r="M53" s="115">
        <f>INDEX('1. Вставить из конвертера'!$1:$1048576,MATCH($B76,'1. Вставить из конвертера'!$A:$A,0),COLUMN(M50))+INDEX('1. Вставить из конвертера'!$1:$1048576,MATCH($C76,'1. Вставить из конвертера'!$A:$A,0),COLUMN(M50))+INDEX('1. Вставить из конвертера'!$1:$1048576,MATCH($D76,'1. Вставить из конвертера'!$A:$A,0),COLUMN(M50))</f>
        <v>119481</v>
      </c>
      <c r="N53" s="115">
        <f>INDEX('1. Вставить из конвертера'!$1:$1048576,MATCH($B76,'1. Вставить из конвертера'!$A:$A,0),COLUMN(N50))+INDEX('1. Вставить из конвертера'!$1:$1048576,MATCH($C76,'1. Вставить из конвертера'!$A:$A,0),COLUMN(N50))+INDEX('1. Вставить из конвертера'!$1:$1048576,MATCH($D76,'1. Вставить из конвертера'!$A:$A,0),COLUMN(N50))</f>
        <v>43881</v>
      </c>
      <c r="O53" s="115">
        <f>INDEX('1. Вставить из конвертера'!$1:$1048576,MATCH($B76,'1. Вставить из конвертера'!$A:$A,0),COLUMN(O50))+INDEX('1. Вставить из конвертера'!$1:$1048576,MATCH($C76,'1. Вставить из конвертера'!$A:$A,0),COLUMN(O50))+INDEX('1. Вставить из конвертера'!$1:$1048576,MATCH($D76,'1. Вставить из конвертера'!$A:$A,0),COLUMN(O50))</f>
        <v>0</v>
      </c>
      <c r="P53" s="115">
        <f>INDEX('1. Вставить из конвертера'!$1:$1048576,MATCH($B76,'1. Вставить из конвертера'!$A:$A,0),COLUMN(P50))+INDEX('1. Вставить из конвертера'!$1:$1048576,MATCH($C76,'1. Вставить из конвертера'!$A:$A,0),COLUMN(P50))+INDEX('1. Вставить из конвертера'!$1:$1048576,MATCH($D76,'1. Вставить из конвертера'!$A:$A,0),COLUMN(P50))</f>
        <v>20959</v>
      </c>
      <c r="Q53" s="115">
        <f>INDEX('1. Вставить из конвертера'!$1:$1048576,MATCH($B76,'1. Вставить из конвертера'!$A:$A,0),COLUMN(Q50))+INDEX('1. Вставить из конвертера'!$1:$1048576,MATCH($C76,'1. Вставить из конвертера'!$A:$A,0),COLUMN(Q50))+INDEX('1. Вставить из конвертера'!$1:$1048576,MATCH($D76,'1. Вставить из конвертера'!$A:$A,0),COLUMN(Q50))</f>
        <v>82420</v>
      </c>
      <c r="R53" s="115">
        <f>INDEX('1. Вставить из конвертера'!$1:$1048576,MATCH($B76,'1. Вставить из конвертера'!$A:$A,0),COLUMN(R50))+INDEX('1. Вставить из конвертера'!$1:$1048576,MATCH($C76,'1. Вставить из конвертера'!$A:$A,0),COLUMN(R50))+INDEX('1. Вставить из конвертера'!$1:$1048576,MATCH($D76,'1. Вставить из конвертера'!$A:$A,0),COLUMN(R50))</f>
        <v>157278</v>
      </c>
      <c r="S53" s="115">
        <f>INDEX('1. Вставить из конвертера'!$1:$1048576,MATCH($B76,'1. Вставить из конвертера'!$A:$A,0),COLUMN(S50))+INDEX('1. Вставить из конвертера'!$1:$1048576,MATCH($C76,'1. Вставить из конвертера'!$A:$A,0),COLUMN(S50))+INDEX('1. Вставить из конвертера'!$1:$1048576,MATCH($D76,'1. Вставить из конвертера'!$A:$A,0),COLUMN(S50))</f>
        <v>275602</v>
      </c>
      <c r="T53" s="115">
        <f>INDEX('1. Вставить из конвертера'!$1:$1048576,MATCH($B76,'1. Вставить из конвертера'!$A:$A,0),COLUMN(T50))+INDEX('1. Вставить из конвертера'!$1:$1048576,MATCH($C76,'1. Вставить из конвертера'!$A:$A,0),COLUMN(T50))+INDEX('1. Вставить из конвертера'!$1:$1048576,MATCH($D76,'1. Вставить из конвертера'!$A:$A,0),COLUMN(T50))</f>
        <v>38144</v>
      </c>
      <c r="U53" s="115">
        <f>INDEX('1. Вставить из конвертера'!$1:$1048576,MATCH($B76,'1. Вставить из конвертера'!$A:$A,0),COLUMN(U50))+INDEX('1. Вставить из конвертера'!$1:$1048576,MATCH($C76,'1. Вставить из конвертера'!$A:$A,0),COLUMN(U50))+INDEX('1. Вставить из конвертера'!$1:$1048576,MATCH($D76,'1. Вставить из конвертера'!$A:$A,0),COLUMN(U50))</f>
        <v>1624214</v>
      </c>
      <c r="V53" s="115">
        <f>INDEX('1. Вставить из конвертера'!$1:$1048576,MATCH($B76,'1. Вставить из конвертера'!$A:$A,0),COLUMN(V50))+INDEX('1. Вставить из конвертера'!$1:$1048576,MATCH($C76,'1. Вставить из конвертера'!$A:$A,0),COLUMN(V50))+INDEX('1. Вставить из конвертера'!$1:$1048576,MATCH($D76,'1. Вставить из конвертера'!$A:$A,0),COLUMN(V50))</f>
        <v>411422</v>
      </c>
      <c r="W53" s="115">
        <f>INDEX('1. Вставить из конвертера'!$1:$1048576,MATCH($B76,'1. Вставить из конвертера'!$A:$A,0),COLUMN(W50))+INDEX('1. Вставить из конвертера'!$1:$1048576,MATCH($C76,'1. Вставить из конвертера'!$A:$A,0),COLUMN(W50))+INDEX('1. Вставить из конвертера'!$1:$1048576,MATCH($D76,'1. Вставить из конвертера'!$A:$A,0),COLUMN(W50))</f>
        <v>0</v>
      </c>
      <c r="X53" s="115">
        <f>INDEX('1. Вставить из конвертера'!$1:$1048576,MATCH($B76,'1. Вставить из конвертера'!$A:$A,0),COLUMN(X50))+INDEX('1. Вставить из конвертера'!$1:$1048576,MATCH($C76,'1. Вставить из конвертера'!$A:$A,0),COLUMN(X50))+INDEX('1. Вставить из конвертера'!$1:$1048576,MATCH($D76,'1. Вставить из конвертера'!$A:$A,0),COLUMN(X50))</f>
        <v>0</v>
      </c>
      <c r="Y53" s="115">
        <f>INDEX('1. Вставить из конвертера'!$1:$1048576,MATCH($B76,'1. Вставить из конвертера'!$A:$A,0),COLUMN(Y50))+INDEX('1. Вставить из конвертера'!$1:$1048576,MATCH($C76,'1. Вставить из конвертера'!$A:$A,0),COLUMN(Y50))+INDEX('1. Вставить из конвертера'!$1:$1048576,MATCH($D76,'1. Вставить из конвертера'!$A:$A,0),COLUMN(Y50))</f>
        <v>0</v>
      </c>
      <c r="Z53" s="115">
        <f>INDEX('1. Вставить из конвертера'!$1:$1048576,MATCH($B76,'1. Вставить из конвертера'!$A:$A,0),COLUMN(Z50))+INDEX('1. Вставить из конвертера'!$1:$1048576,MATCH($C76,'1. Вставить из конвертера'!$A:$A,0),COLUMN(Z50))+INDEX('1. Вставить из конвертера'!$1:$1048576,MATCH($D76,'1. Вставить из конвертера'!$A:$A,0),COLUMN(Z50))</f>
        <v>0</v>
      </c>
      <c r="AA53" s="115">
        <f>INDEX('1. Вставить из конвертера'!$1:$1048576,MATCH($B76,'1. Вставить из конвертера'!$A:$A,0),COLUMN(AA50))+INDEX('1. Вставить из конвертера'!$1:$1048576,MATCH($C76,'1. Вставить из конвертера'!$A:$A,0),COLUMN(AA50))+INDEX('1. Вставить из конвертера'!$1:$1048576,MATCH($D76,'1. Вставить из конвертера'!$A:$A,0),COLUMN(AA50))</f>
        <v>0</v>
      </c>
      <c r="AB53" s="115">
        <f>INDEX('1. Вставить из конвертера'!$1:$1048576,MATCH($B76,'1. Вставить из конвертера'!$A:$A,0),COLUMN(AB50))+INDEX('1. Вставить из конвертера'!$1:$1048576,MATCH($C76,'1. Вставить из конвертера'!$A:$A,0),COLUMN(AB50))+INDEX('1. Вставить из конвертера'!$1:$1048576,MATCH($D76,'1. Вставить из конвертера'!$A:$A,0),COLUMN(AB50))</f>
        <v>0</v>
      </c>
      <c r="AC53" s="115">
        <f>INDEX('1. Вставить из конвертера'!$1:$1048576,MATCH($B76,'1. Вставить из конвертера'!$A:$A,0),COLUMN(AC50))+INDEX('1. Вставить из конвертера'!$1:$1048576,MATCH($C76,'1. Вставить из конвертера'!$A:$A,0),COLUMN(AC50))+INDEX('1. Вставить из конвертера'!$1:$1048576,MATCH($D76,'1. Вставить из конвертера'!$A:$A,0),COLUMN(AC50))</f>
        <v>0</v>
      </c>
      <c r="AD53" s="115">
        <f>INDEX('1. Вставить из конвертера'!$1:$1048576,MATCH($B76,'1. Вставить из конвертера'!$A:$A,0),COLUMN(AD50))+INDEX('1. Вставить из конвертера'!$1:$1048576,MATCH($C76,'1. Вставить из конвертера'!$A:$A,0),COLUMN(AD50))+INDEX('1. Вставить из конвертера'!$1:$1048576,MATCH($D76,'1. Вставить из конвертера'!$A:$A,0),COLUMN(AD50))</f>
        <v>0</v>
      </c>
      <c r="AE53" s="115">
        <f>INDEX('1. Вставить из конвертера'!$1:$1048576,MATCH($B76,'1. Вставить из конвертера'!$A:$A,0),COLUMN(AE50))+INDEX('1. Вставить из конвертера'!$1:$1048576,MATCH($C76,'1. Вставить из конвертера'!$A:$A,0),COLUMN(AE50))+INDEX('1. Вставить из конвертера'!$1:$1048576,MATCH($D76,'1. Вставить из конвертера'!$A:$A,0),COLUMN(AE50))</f>
        <v>0</v>
      </c>
      <c r="AF53" s="115">
        <f>INDEX('1. Вставить из конвертера'!$1:$1048576,MATCH($B76,'1. Вставить из конвертера'!$A:$A,0),COLUMN(AF50))+INDEX('1. Вставить из конвертера'!$1:$1048576,MATCH($C76,'1. Вставить из конвертера'!$A:$A,0),COLUMN(AF50))+INDEX('1. Вставить из конвертера'!$1:$1048576,MATCH($D76,'1. Вставить из конвертера'!$A:$A,0),COLUMN(AF50))</f>
        <v>0</v>
      </c>
      <c r="AG53" s="115">
        <f>INDEX('1. Вставить из конвертера'!$1:$1048576,MATCH($B76,'1. Вставить из конвертера'!$A:$A,0),COLUMN(AG50))+INDEX('1. Вставить из конвертера'!$1:$1048576,MATCH($C76,'1. Вставить из конвертера'!$A:$A,0),COLUMN(AG50))+INDEX('1. Вставить из конвертера'!$1:$1048576,MATCH($D76,'1. Вставить из конвертера'!$A:$A,0),COLUMN(AG50))</f>
        <v>0</v>
      </c>
      <c r="AH53" s="115">
        <f>INDEX('1. Вставить из конвертера'!$1:$1048576,MATCH($B76,'1. Вставить из конвертера'!$A:$A,0),COLUMN(AH50))+INDEX('1. Вставить из конвертера'!$1:$1048576,MATCH($C76,'1. Вставить из конвертера'!$A:$A,0),COLUMN(AH50))+INDEX('1. Вставить из конвертера'!$1:$1048576,MATCH($D76,'1. Вставить из конвертера'!$A:$A,0),COLUMN(AH50))</f>
        <v>0</v>
      </c>
      <c r="AI53" s="115">
        <f>INDEX('1. Вставить из конвертера'!$1:$1048576,MATCH($B76,'1. Вставить из конвертера'!$A:$A,0),COLUMN(AI50))+INDEX('1. Вставить из конвертера'!$1:$1048576,MATCH($C76,'1. Вставить из конвертера'!$A:$A,0),COLUMN(AI50))+INDEX('1. Вставить из конвертера'!$1:$1048576,MATCH($D76,'1. Вставить из конвертера'!$A:$A,0),COLUMN(AI50))</f>
        <v>0</v>
      </c>
      <c r="AJ53" s="115">
        <f>INDEX('1. Вставить из конвертера'!$1:$1048576,MATCH($B76,'1. Вставить из конвертера'!$A:$A,0),COLUMN(AJ50))+INDEX('1. Вставить из конвертера'!$1:$1048576,MATCH($C76,'1. Вставить из конвертера'!$A:$A,0),COLUMN(AJ50))+INDEX('1. Вставить из конвертера'!$1:$1048576,MATCH($D76,'1. Вставить из конвертера'!$A:$A,0),COLUMN(AJ50))</f>
        <v>0</v>
      </c>
      <c r="AK53" s="115">
        <f>INDEX('1. Вставить из конвертера'!$1:$1048576,MATCH($B76,'1. Вставить из конвертера'!$A:$A,0),COLUMN(AK50))+INDEX('1. Вставить из конвертера'!$1:$1048576,MATCH($C76,'1. Вставить из конвертера'!$A:$A,0),COLUMN(AK50))+INDEX('1. Вставить из конвертера'!$1:$1048576,MATCH($D76,'1. Вставить из конвертера'!$A:$A,0),COLUMN(AK50))</f>
        <v>0</v>
      </c>
      <c r="AL53" s="115">
        <f>INDEX('1. Вставить из конвертера'!$1:$1048576,MATCH($B76,'1. Вставить из конвертера'!$A:$A,0),COLUMN(AL50))+INDEX('1. Вставить из конвертера'!$1:$1048576,MATCH($C76,'1. Вставить из конвертера'!$A:$A,0),COLUMN(AL50))+INDEX('1. Вставить из конвертера'!$1:$1048576,MATCH($D76,'1. Вставить из конвертера'!$A:$A,0),COLUMN(AL50))</f>
        <v>0</v>
      </c>
      <c r="AM53" s="115">
        <f>INDEX('1. Вставить из конвертера'!$1:$1048576,MATCH($B76,'1. Вставить из конвертера'!$A:$A,0),COLUMN(AM50))+INDEX('1. Вставить из конвертера'!$1:$1048576,MATCH($C76,'1. Вставить из конвертера'!$A:$A,0),COLUMN(AM50))+INDEX('1. Вставить из конвертера'!$1:$1048576,MATCH($D76,'1. Вставить из конвертера'!$A:$A,0),COLUMN(AM50))</f>
        <v>0</v>
      </c>
      <c r="AN53" s="115">
        <f>INDEX('1. Вставить из конвертера'!$1:$1048576,MATCH($B76,'1. Вставить из конвертера'!$A:$A,0),COLUMN(AN50))+INDEX('1. Вставить из конвертера'!$1:$1048576,MATCH($C76,'1. Вставить из конвертера'!$A:$A,0),COLUMN(AN50))+INDEX('1. Вставить из конвертера'!$1:$1048576,MATCH($D76,'1. Вставить из конвертера'!$A:$A,0),COLUMN(AN50))</f>
        <v>0</v>
      </c>
      <c r="AO53" s="115">
        <f>INDEX('1. Вставить из конвертера'!$1:$1048576,MATCH($B76,'1. Вставить из конвертера'!$A:$A,0),COLUMN(AO50))+INDEX('1. Вставить из конвертера'!$1:$1048576,MATCH($C76,'1. Вставить из конвертера'!$A:$A,0),COLUMN(AO50))+INDEX('1. Вставить из конвертера'!$1:$1048576,MATCH($D76,'1. Вставить из конвертера'!$A:$A,0),COLUMN(AO50))</f>
        <v>0</v>
      </c>
      <c r="AP53" s="115">
        <f>INDEX('1. Вставить из конвертера'!$1:$1048576,MATCH($B76,'1. Вставить из конвертера'!$A:$A,0),COLUMN(AP50))+INDEX('1. Вставить из конвертера'!$1:$1048576,MATCH($C76,'1. Вставить из конвертера'!$A:$A,0),COLUMN(AP50))+INDEX('1. Вставить из конвертера'!$1:$1048576,MATCH($D76,'1. Вставить из конвертера'!$A:$A,0),COLUMN(AP50))</f>
        <v>0</v>
      </c>
      <c r="AQ53" s="115">
        <f>INDEX('1. Вставить из конвертера'!$1:$1048576,MATCH($B76,'1. Вставить из конвертера'!$A:$A,0),COLUMN(AQ50))+INDEX('1. Вставить из конвертера'!$1:$1048576,MATCH($C76,'1. Вставить из конвертера'!$A:$A,0),COLUMN(AQ50))+INDEX('1. Вставить из конвертера'!$1:$1048576,MATCH($D76,'1. Вставить из конвертера'!$A:$A,0),COLUMN(AQ50))</f>
        <v>0</v>
      </c>
      <c r="AR53" s="115">
        <f>INDEX('1. Вставить из конвертера'!$1:$1048576,MATCH($B76,'1. Вставить из конвертера'!$A:$A,0),COLUMN(AR50))+INDEX('1. Вставить из конвертера'!$1:$1048576,MATCH($C76,'1. Вставить из конвертера'!$A:$A,0),COLUMN(AR50))+INDEX('1. Вставить из конвертера'!$1:$1048576,MATCH($D76,'1. Вставить из конвертера'!$A:$A,0),COLUMN(AR50))</f>
        <v>0</v>
      </c>
      <c r="AS53" s="115">
        <f>INDEX('1. Вставить из конвертера'!$1:$1048576,MATCH($B76,'1. Вставить из конвертера'!$A:$A,0),COLUMN(AS50))+INDEX('1. Вставить из конвертера'!$1:$1048576,MATCH($C76,'1. Вставить из конвертера'!$A:$A,0),COLUMN(AS50))+INDEX('1. Вставить из конвертера'!$1:$1048576,MATCH($D76,'1. Вставить из конвертера'!$A:$A,0),COLUMN(AS50))</f>
        <v>0</v>
      </c>
      <c r="AT53" s="115">
        <f>INDEX('1. Вставить из конвертера'!$1:$1048576,MATCH($B76,'1. Вставить из конвертера'!$A:$A,0),COLUMN(AT50))+INDEX('1. Вставить из конвертера'!$1:$1048576,MATCH($C76,'1. Вставить из конвертера'!$A:$A,0),COLUMN(AT50))+INDEX('1. Вставить из конвертера'!$1:$1048576,MATCH($D76,'1. Вставить из конвертера'!$A:$A,0),COLUMN(AT50))</f>
        <v>0</v>
      </c>
      <c r="AU53" s="115">
        <f>INDEX('1. Вставить из конвертера'!$1:$1048576,MATCH($B76,'1. Вставить из конвертера'!$A:$A,0),COLUMN(AU50))+INDEX('1. Вставить из конвертера'!$1:$1048576,MATCH($C76,'1. Вставить из конвертера'!$A:$A,0),COLUMN(AU50))+INDEX('1. Вставить из конвертера'!$1:$1048576,MATCH($D76,'1. Вставить из конвертера'!$A:$A,0),COLUMN(AU50))</f>
        <v>0</v>
      </c>
      <c r="AV53" s="115">
        <f>INDEX('1. Вставить из конвертера'!$1:$1048576,MATCH($B76,'1. Вставить из конвертера'!$A:$A,0),COLUMN(AV50))+INDEX('1. Вставить из конвертера'!$1:$1048576,MATCH($C76,'1. Вставить из конвертера'!$A:$A,0),COLUMN(AV50))+INDEX('1. Вставить из конвертера'!$1:$1048576,MATCH($D76,'1. Вставить из конвертера'!$A:$A,0),COLUMN(AV50))</f>
        <v>0</v>
      </c>
      <c r="AW53" s="115">
        <f>INDEX('1. Вставить из конвертера'!$1:$1048576,MATCH($B76,'1. Вставить из конвертера'!$A:$A,0),COLUMN(AW50))+INDEX('1. Вставить из конвертера'!$1:$1048576,MATCH($C76,'1. Вставить из конвертера'!$A:$A,0),COLUMN(AW50))+INDEX('1. Вставить из конвертера'!$1:$1048576,MATCH($D76,'1. Вставить из конвертера'!$A:$A,0),COLUMN(AW50))</f>
        <v>0</v>
      </c>
      <c r="AX53" s="115">
        <f>INDEX('1. Вставить из конвертера'!$1:$1048576,MATCH($B76,'1. Вставить из конвертера'!$A:$A,0),COLUMN(AX50))+INDEX('1. Вставить из конвертера'!$1:$1048576,MATCH($C76,'1. Вставить из конвертера'!$A:$A,0),COLUMN(AX50))+INDEX('1. Вставить из конвертера'!$1:$1048576,MATCH($D76,'1. Вставить из конвертера'!$A:$A,0),COLUMN(AX50))</f>
        <v>0</v>
      </c>
      <c r="AY53" s="115">
        <f>INDEX('1. Вставить из конвертера'!$1:$1048576,MATCH($B76,'1. Вставить из конвертера'!$A:$A,0),COLUMN(AY50))+INDEX('1. Вставить из конвертера'!$1:$1048576,MATCH($C76,'1. Вставить из конвертера'!$A:$A,0),COLUMN(AY50))+INDEX('1. Вставить из конвертера'!$1:$1048576,MATCH($D76,'1. Вставить из конвертера'!$A:$A,0),COLUMN(AY50))</f>
        <v>0</v>
      </c>
      <c r="AZ53" s="115">
        <f>INDEX('1. Вставить из конвертера'!$1:$1048576,MATCH($B76,'1. Вставить из конвертера'!$A:$A,0),COLUMN(AZ50))+INDEX('1. Вставить из конвертера'!$1:$1048576,MATCH($C76,'1. Вставить из конвертера'!$A:$A,0),COLUMN(AZ50))+INDEX('1. Вставить из конвертера'!$1:$1048576,MATCH($D76,'1. Вставить из конвертера'!$A:$A,0),COLUMN(AZ50))</f>
        <v>0</v>
      </c>
      <c r="BA53" s="115">
        <f>INDEX('1. Вставить из конвертера'!$1:$1048576,MATCH($B76,'1. Вставить из конвертера'!$A:$A,0),COLUMN(BA50))+INDEX('1. Вставить из конвертера'!$1:$1048576,MATCH($C76,'1. Вставить из конвертера'!$A:$A,0),COLUMN(BA50))+INDEX('1. Вставить из конвертера'!$1:$1048576,MATCH($D76,'1. Вставить из конвертера'!$A:$A,0),COLUMN(BA50))</f>
        <v>0</v>
      </c>
      <c r="BB53" s="115">
        <f>INDEX('1. Вставить из конвертера'!$1:$1048576,MATCH($B76,'1. Вставить из конвертера'!$A:$A,0),COLUMN(BB50))+INDEX('1. Вставить из конвертера'!$1:$1048576,MATCH($C76,'1. Вставить из конвертера'!$A:$A,0),COLUMN(BB50))+INDEX('1. Вставить из конвертера'!$1:$1048576,MATCH($D76,'1. Вставить из конвертера'!$A:$A,0),COLUMN(BB50))</f>
        <v>0</v>
      </c>
      <c r="BC53" s="115">
        <f>INDEX('1. Вставить из конвертера'!$1:$1048576,MATCH($B76,'1. Вставить из конвертера'!$A:$A,0),COLUMN(BC50))+INDEX('1. Вставить из конвертера'!$1:$1048576,MATCH($C76,'1. Вставить из конвертера'!$A:$A,0),COLUMN(BC50))+INDEX('1. Вставить из конвертера'!$1:$1048576,MATCH($D76,'1. Вставить из конвертера'!$A:$A,0),COLUMN(BC50))</f>
        <v>0</v>
      </c>
      <c r="BD53" s="115">
        <f>INDEX('1. Вставить из конвертера'!$1:$1048576,MATCH($B76,'1. Вставить из конвертера'!$A:$A,0),COLUMN(BD50))+INDEX('1. Вставить из конвертера'!$1:$1048576,MATCH($C76,'1. Вставить из конвертера'!$A:$A,0),COLUMN(BD50))+INDEX('1. Вставить из конвертера'!$1:$1048576,MATCH($D76,'1. Вставить из конвертера'!$A:$A,0),COLUMN(BD50))</f>
        <v>0</v>
      </c>
      <c r="BE53" s="115">
        <f>INDEX('1. Вставить из конвертера'!$1:$1048576,MATCH($B76,'1. Вставить из конвертера'!$A:$A,0),COLUMN(BE50))+INDEX('1. Вставить из конвертера'!$1:$1048576,MATCH($C76,'1. Вставить из конвертера'!$A:$A,0),COLUMN(BE50))+INDEX('1. Вставить из конвертера'!$1:$1048576,MATCH($D76,'1. Вставить из конвертера'!$A:$A,0),COLUMN(BE50))</f>
        <v>0</v>
      </c>
      <c r="BF53" s="115">
        <f>INDEX('1. Вставить из конвертера'!$1:$1048576,MATCH($B76,'1. Вставить из конвертера'!$A:$A,0),COLUMN(BF50))+INDEX('1. Вставить из конвертера'!$1:$1048576,MATCH($C76,'1. Вставить из конвертера'!$A:$A,0),COLUMN(BF50))+INDEX('1. Вставить из конвертера'!$1:$1048576,MATCH($D76,'1. Вставить из конвертера'!$A:$A,0),COLUMN(BF50))</f>
        <v>0</v>
      </c>
      <c r="BG53" s="115">
        <f>INDEX('1. Вставить из конвертера'!$1:$1048576,MATCH($B76,'1. Вставить из конвертера'!$A:$A,0),COLUMN(BG50))+INDEX('1. Вставить из конвертера'!$1:$1048576,MATCH($C76,'1. Вставить из конвертера'!$A:$A,0),COLUMN(BG50))+INDEX('1. Вставить из конвертера'!$1:$1048576,MATCH($D76,'1. Вставить из конвертера'!$A:$A,0),COLUMN(BG50))</f>
        <v>0</v>
      </c>
      <c r="BH53" s="115">
        <f>INDEX('1. Вставить из конвертера'!$1:$1048576,MATCH($B76,'1. Вставить из конвертера'!$A:$A,0),COLUMN(BH50))+INDEX('1. Вставить из конвертера'!$1:$1048576,MATCH($C76,'1. Вставить из конвертера'!$A:$A,0),COLUMN(BH50))+INDEX('1. Вставить из конвертера'!$1:$1048576,MATCH($D76,'1. Вставить из конвертера'!$A:$A,0),COLUMN(BH50))</f>
        <v>0</v>
      </c>
      <c r="BI53" s="115">
        <f>INDEX('1. Вставить из конвертера'!$1:$1048576,MATCH($B76,'1. Вставить из конвертера'!$A:$A,0),COLUMN(BI50))+INDEX('1. Вставить из конвертера'!$1:$1048576,MATCH($C76,'1. Вставить из конвертера'!$A:$A,0),COLUMN(BI50))+INDEX('1. Вставить из конвертера'!$1:$1048576,MATCH($D76,'1. Вставить из конвертера'!$A:$A,0),COLUMN(BI50))</f>
        <v>0</v>
      </c>
      <c r="BJ53" s="115">
        <f>INDEX('1. Вставить из конвертера'!$1:$1048576,MATCH($B76,'1. Вставить из конвертера'!$A:$A,0),COLUMN(BJ50))+INDEX('1. Вставить из конвертера'!$1:$1048576,MATCH($C76,'1. Вставить из конвертера'!$A:$A,0),COLUMN(BJ50))+INDEX('1. Вставить из конвертера'!$1:$1048576,MATCH($D76,'1. Вставить из конвертера'!$A:$A,0),COLUMN(BJ50))</f>
        <v>0</v>
      </c>
      <c r="BK53" s="115">
        <f>INDEX('1. Вставить из конвертера'!$1:$1048576,MATCH($B76,'1. Вставить из конвертера'!$A:$A,0),COLUMN(BK50))+INDEX('1. Вставить из конвертера'!$1:$1048576,MATCH($C76,'1. Вставить из конвертера'!$A:$A,0),COLUMN(BK50))+INDEX('1. Вставить из конвертера'!$1:$1048576,MATCH($D76,'1. Вставить из конвертера'!$A:$A,0),COLUMN(BK50))</f>
        <v>0</v>
      </c>
      <c r="BL53" s="115">
        <f>INDEX('1. Вставить из конвертера'!$1:$1048576,MATCH($B76,'1. Вставить из конвертера'!$A:$A,0),COLUMN(BL50))+INDEX('1. Вставить из конвертера'!$1:$1048576,MATCH($C76,'1. Вставить из конвертера'!$A:$A,0),COLUMN(BL50))+INDEX('1. Вставить из конвертера'!$1:$1048576,MATCH($D76,'1. Вставить из конвертера'!$A:$A,0),COLUMN(BL50))</f>
        <v>0</v>
      </c>
      <c r="BM53" s="115">
        <f>INDEX('1. Вставить из конвертера'!$1:$1048576,MATCH($B76,'1. Вставить из конвертера'!$A:$A,0),COLUMN(BM50))+INDEX('1. Вставить из конвертера'!$1:$1048576,MATCH($C76,'1. Вставить из конвертера'!$A:$A,0),COLUMN(BM50))+INDEX('1. Вставить из конвертера'!$1:$1048576,MATCH($D76,'1. Вставить из конвертера'!$A:$A,0),COLUMN(BM50))</f>
        <v>0</v>
      </c>
      <c r="BN53" s="115">
        <f>INDEX('1. Вставить из конвертера'!$1:$1048576,MATCH($B76,'1. Вставить из конвертера'!$A:$A,0),COLUMN(BN50))+INDEX('1. Вставить из конвертера'!$1:$1048576,MATCH($C76,'1. Вставить из конвертера'!$A:$A,0),COLUMN(BN50))+INDEX('1. Вставить из конвертера'!$1:$1048576,MATCH($D76,'1. Вставить из конвертера'!$A:$A,0),COLUMN(BN50))</f>
        <v>0</v>
      </c>
      <c r="BO53" s="115">
        <f>INDEX('1. Вставить из конвертера'!$1:$1048576,MATCH($B76,'1. Вставить из конвертера'!$A:$A,0),COLUMN(BO50))+INDEX('1. Вставить из конвертера'!$1:$1048576,MATCH($C76,'1. Вставить из конвертера'!$A:$A,0),COLUMN(BO50))+INDEX('1. Вставить из конвертера'!$1:$1048576,MATCH($D76,'1. Вставить из конвертера'!$A:$A,0),COLUMN(BO50))</f>
        <v>0</v>
      </c>
      <c r="BP53" s="115">
        <f>INDEX('1. Вставить из конвертера'!$1:$1048576,MATCH($B76,'1. Вставить из конвертера'!$A:$A,0),COLUMN(BP50))+INDEX('1. Вставить из конвертера'!$1:$1048576,MATCH($C76,'1. Вставить из конвертера'!$A:$A,0),COLUMN(BP50))+INDEX('1. Вставить из конвертера'!$1:$1048576,MATCH($D76,'1. Вставить из конвертера'!$A:$A,0),COLUMN(BP50))</f>
        <v>0</v>
      </c>
      <c r="BQ53" s="115">
        <f>INDEX('1. Вставить из конвертера'!$1:$1048576,MATCH($B76,'1. Вставить из конвертера'!$A:$A,0),COLUMN(BQ50))+INDEX('1. Вставить из конвертера'!$1:$1048576,MATCH($C76,'1. Вставить из конвертера'!$A:$A,0),COLUMN(BQ50))+INDEX('1. Вставить из конвертера'!$1:$1048576,MATCH($D76,'1. Вставить из конвертера'!$A:$A,0),COLUMN(BQ50))</f>
        <v>0</v>
      </c>
      <c r="BR53" s="115">
        <f>INDEX('1. Вставить из конвертера'!$1:$1048576,MATCH($B76,'1. Вставить из конвертера'!$A:$A,0),COLUMN(BR50))+INDEX('1. Вставить из конвертера'!$1:$1048576,MATCH($C76,'1. Вставить из конвертера'!$A:$A,0),COLUMN(BR50))+INDEX('1. Вставить из конвертера'!$1:$1048576,MATCH($D76,'1. Вставить из конвертера'!$A:$A,0),COLUMN(BR50))</f>
        <v>0</v>
      </c>
      <c r="BS53" s="115">
        <f>INDEX('1. Вставить из конвертера'!$1:$1048576,MATCH($B76,'1. Вставить из конвертера'!$A:$A,0),COLUMN(BS50))+INDEX('1. Вставить из конвертера'!$1:$1048576,MATCH($C76,'1. Вставить из конвертера'!$A:$A,0),COLUMN(BS50))+INDEX('1. Вставить из конвертера'!$1:$1048576,MATCH($D76,'1. Вставить из конвертера'!$A:$A,0),COLUMN(BS50))</f>
        <v>0</v>
      </c>
      <c r="BT53" s="115">
        <f>INDEX('1. Вставить из конвертера'!$1:$1048576,MATCH($B76,'1. Вставить из конвертера'!$A:$A,0),COLUMN(BT50))+INDEX('1. Вставить из конвертера'!$1:$1048576,MATCH($C76,'1. Вставить из конвертера'!$A:$A,0),COLUMN(BT50))+INDEX('1. Вставить из конвертера'!$1:$1048576,MATCH($D76,'1. Вставить из конвертера'!$A:$A,0),COLUMN(BT50))</f>
        <v>0</v>
      </c>
      <c r="BU53" s="115">
        <f>INDEX('1. Вставить из конвертера'!$1:$1048576,MATCH($B76,'1. Вставить из конвертера'!$A:$A,0),COLUMN(BU50))+INDEX('1. Вставить из конвертера'!$1:$1048576,MATCH($C76,'1. Вставить из конвертера'!$A:$A,0),COLUMN(BU50))+INDEX('1. Вставить из конвертера'!$1:$1048576,MATCH($D76,'1. Вставить из конвертера'!$A:$A,0),COLUMN(BU50))</f>
        <v>0</v>
      </c>
      <c r="BV53" s="115">
        <f>INDEX('1. Вставить из конвертера'!$1:$1048576,MATCH($B76,'1. Вставить из конвертера'!$A:$A,0),COLUMN(BV50))+INDEX('1. Вставить из конвертера'!$1:$1048576,MATCH($C76,'1. Вставить из конвертера'!$A:$A,0),COLUMN(BV50))+INDEX('1. Вставить из конвертера'!$1:$1048576,MATCH($D76,'1. Вставить из конвертера'!$A:$A,0),COLUMN(BV50))</f>
        <v>0</v>
      </c>
    </row>
    <row r="54" spans="1:255" s="33" customFormat="1">
      <c r="A54" s="122" t="s">
        <v>54</v>
      </c>
      <c r="B54" s="33">
        <f>INDEX('1. Вставить из конвертера'!$1:$1048576,MATCH($B77,'1. Вставить из конвертера'!$A:$A,0),COLUMN(B50))+INDEX('1. Вставить из конвертера'!$1:$1048576,MATCH($C77,'1. Вставить из конвертера'!$A:$A,0),COLUMN(B50))+INDEX('1. Вставить из конвертера'!$1:$1048576,MATCH($D77,'1. Вставить из конвертера'!$A:$A,0),COLUMN(B50))</f>
        <v>0</v>
      </c>
      <c r="C54" s="33">
        <f>INDEX('1. Вставить из конвертера'!$1:$1048576,MATCH($B77,'1. Вставить из конвертера'!$A:$A,0),COLUMN(C50))+INDEX('1. Вставить из конвертера'!$1:$1048576,MATCH($C77,'1. Вставить из конвертера'!$A:$A,0),COLUMN(C50))+INDEX('1. Вставить из конвертера'!$1:$1048576,MATCH($D77,'1. Вставить из конвертера'!$A:$A,0),COLUMN(C50))</f>
        <v>0</v>
      </c>
      <c r="D54" s="33">
        <f>INDEX('1. Вставить из конвертера'!$1:$1048576,MATCH($B77,'1. Вставить из конвертера'!$A:$A,0),COLUMN(D50))+INDEX('1. Вставить из конвертера'!$1:$1048576,MATCH($C77,'1. Вставить из конвертера'!$A:$A,0),COLUMN(D50))+INDEX('1. Вставить из конвертера'!$1:$1048576,MATCH($D77,'1. Вставить из конвертера'!$A:$A,0),COLUMN(D50))</f>
        <v>0</v>
      </c>
      <c r="E54" s="33">
        <f>INDEX('1. Вставить из конвертера'!$1:$1048576,MATCH($B77,'1. Вставить из конвертера'!$A:$A,0),COLUMN(E50))+INDEX('1. Вставить из конвертера'!$1:$1048576,MATCH($C77,'1. Вставить из конвертера'!$A:$A,0),COLUMN(E50))+INDEX('1. Вставить из конвертера'!$1:$1048576,MATCH($D77,'1. Вставить из конвертера'!$A:$A,0),COLUMN(E50))</f>
        <v>0</v>
      </c>
      <c r="F54" s="33">
        <f>INDEX('1. Вставить из конвертера'!$1:$1048576,MATCH($B77,'1. Вставить из конвертера'!$A:$A,0),COLUMN(F50))+INDEX('1. Вставить из конвертера'!$1:$1048576,MATCH($C77,'1. Вставить из конвертера'!$A:$A,0),COLUMN(F50))+INDEX('1. Вставить из конвертера'!$1:$1048576,MATCH($D77,'1. Вставить из конвертера'!$A:$A,0),COLUMN(F50))</f>
        <v>0</v>
      </c>
      <c r="G54" s="33">
        <f>INDEX('1. Вставить из конвертера'!$1:$1048576,MATCH($B77,'1. Вставить из конвертера'!$A:$A,0),COLUMN(G50))+INDEX('1. Вставить из конвертера'!$1:$1048576,MATCH($C77,'1. Вставить из конвертера'!$A:$A,0),COLUMN(G50))+INDEX('1. Вставить из конвертера'!$1:$1048576,MATCH($D77,'1. Вставить из конвертера'!$A:$A,0),COLUMN(G50))</f>
        <v>436451</v>
      </c>
      <c r="H54" s="33">
        <f>INDEX('1. Вставить из конвертера'!$1:$1048576,MATCH($B77,'1. Вставить из конвертера'!$A:$A,0),COLUMN(H50))+INDEX('1. Вставить из конвертера'!$1:$1048576,MATCH($C77,'1. Вставить из конвертера'!$A:$A,0),COLUMN(H50))+INDEX('1. Вставить из конвертера'!$1:$1048576,MATCH($D77,'1. Вставить из конвертера'!$A:$A,0),COLUMN(H50))</f>
        <v>0</v>
      </c>
      <c r="I54" s="33">
        <f>INDEX('1. Вставить из конвертера'!$1:$1048576,MATCH($B77,'1. Вставить из конвертера'!$A:$A,0),COLUMN(I50))+INDEX('1. Вставить из конвертера'!$1:$1048576,MATCH($C77,'1. Вставить из конвертера'!$A:$A,0),COLUMN(I50))+INDEX('1. Вставить из конвертера'!$1:$1048576,MATCH($D77,'1. Вставить из конвертера'!$A:$A,0),COLUMN(I50))</f>
        <v>487556</v>
      </c>
      <c r="J54" s="33">
        <f>INDEX('1. Вставить из конвертера'!$1:$1048576,MATCH($B77,'1. Вставить из конвертера'!$A:$A,0),COLUMN(J50))+INDEX('1. Вставить из конвертера'!$1:$1048576,MATCH($C77,'1. Вставить из конвертера'!$A:$A,0),COLUMN(J50))+INDEX('1. Вставить из конвертера'!$1:$1048576,MATCH($D77,'1. Вставить из конвертера'!$A:$A,0),COLUMN(J50))</f>
        <v>0</v>
      </c>
      <c r="K54" s="33">
        <f>INDEX('1. Вставить из конвертера'!$1:$1048576,MATCH($B77,'1. Вставить из конвертера'!$A:$A,0),COLUMN(K50))+INDEX('1. Вставить из конвертера'!$1:$1048576,MATCH($C77,'1. Вставить из конвертера'!$A:$A,0),COLUMN(K50))+INDEX('1. Вставить из конвертера'!$1:$1048576,MATCH($D77,'1. Вставить из конвертера'!$A:$A,0),COLUMN(K50))</f>
        <v>0</v>
      </c>
      <c r="L54" s="33">
        <f>INDEX('1. Вставить из конвертера'!$1:$1048576,MATCH($B77,'1. Вставить из конвертера'!$A:$A,0),COLUMN(L50))+INDEX('1. Вставить из конвертера'!$1:$1048576,MATCH($C77,'1. Вставить из конвертера'!$A:$A,0),COLUMN(L50))+INDEX('1. Вставить из конвертера'!$1:$1048576,MATCH($D77,'1. Вставить из конвертера'!$A:$A,0),COLUMN(L50))</f>
        <v>0</v>
      </c>
      <c r="M54" s="33">
        <f>INDEX('1. Вставить из конвертера'!$1:$1048576,MATCH($B77,'1. Вставить из конвертера'!$A:$A,0),COLUMN(M50))+INDEX('1. Вставить из конвертера'!$1:$1048576,MATCH($C77,'1. Вставить из конвертера'!$A:$A,0),COLUMN(M50))+INDEX('1. Вставить из конвертера'!$1:$1048576,MATCH($D77,'1. Вставить из конвертера'!$A:$A,0),COLUMN(M50))</f>
        <v>0</v>
      </c>
      <c r="N54" s="33">
        <f>INDEX('1. Вставить из конвертера'!$1:$1048576,MATCH($B77,'1. Вставить из конвертера'!$A:$A,0),COLUMN(N50))+INDEX('1. Вставить из конвертера'!$1:$1048576,MATCH($C77,'1. Вставить из конвертера'!$A:$A,0),COLUMN(N50))+INDEX('1. Вставить из конвертера'!$1:$1048576,MATCH($D77,'1. Вставить из конвертера'!$A:$A,0),COLUMN(N50))</f>
        <v>0</v>
      </c>
      <c r="O54" s="33">
        <f>INDEX('1. Вставить из конвертера'!$1:$1048576,MATCH($B77,'1. Вставить из конвертера'!$A:$A,0),COLUMN(O50))+INDEX('1. Вставить из конвертера'!$1:$1048576,MATCH($C77,'1. Вставить из конвертера'!$A:$A,0),COLUMN(O50))+INDEX('1. Вставить из конвертера'!$1:$1048576,MATCH($D77,'1. Вставить из конвертера'!$A:$A,0),COLUMN(O50))</f>
        <v>0</v>
      </c>
      <c r="P54" s="33">
        <f>INDEX('1. Вставить из конвертера'!$1:$1048576,MATCH($B77,'1. Вставить из конвертера'!$A:$A,0),COLUMN(P50))+INDEX('1. Вставить из конвертера'!$1:$1048576,MATCH($C77,'1. Вставить из конвертера'!$A:$A,0),COLUMN(P50))+INDEX('1. Вставить из конвертера'!$1:$1048576,MATCH($D77,'1. Вставить из конвертера'!$A:$A,0),COLUMN(P50))</f>
        <v>0</v>
      </c>
      <c r="Q54" s="33">
        <f>INDEX('1. Вставить из конвертера'!$1:$1048576,MATCH($B77,'1. Вставить из конвертера'!$A:$A,0),COLUMN(Q50))+INDEX('1. Вставить из конвертера'!$1:$1048576,MATCH($C77,'1. Вставить из конвертера'!$A:$A,0),COLUMN(Q50))+INDEX('1. Вставить из конвертера'!$1:$1048576,MATCH($D77,'1. Вставить из конвертера'!$A:$A,0),COLUMN(Q50))</f>
        <v>0</v>
      </c>
      <c r="R54" s="33">
        <f>INDEX('1. Вставить из конвертера'!$1:$1048576,MATCH($B77,'1. Вставить из конвертера'!$A:$A,0),COLUMN(R50))+INDEX('1. Вставить из конвертера'!$1:$1048576,MATCH($C77,'1. Вставить из конвертера'!$A:$A,0),COLUMN(R50))+INDEX('1. Вставить из конвертера'!$1:$1048576,MATCH($D77,'1. Вставить из конвертера'!$A:$A,0),COLUMN(R50))</f>
        <v>0</v>
      </c>
      <c r="S54" s="33">
        <f>INDEX('1. Вставить из конвертера'!$1:$1048576,MATCH($B77,'1. Вставить из конвертера'!$A:$A,0),COLUMN(S50))+INDEX('1. Вставить из конвертера'!$1:$1048576,MATCH($C77,'1. Вставить из конвертера'!$A:$A,0),COLUMN(S50))+INDEX('1. Вставить из конвертера'!$1:$1048576,MATCH($D77,'1. Вставить из конвертера'!$A:$A,0),COLUMN(S50))</f>
        <v>0</v>
      </c>
      <c r="T54" s="33">
        <f>INDEX('1. Вставить из конвертера'!$1:$1048576,MATCH($B77,'1. Вставить из конвертера'!$A:$A,0),COLUMN(T50))+INDEX('1. Вставить из конвертера'!$1:$1048576,MATCH($C77,'1. Вставить из конвертера'!$A:$A,0),COLUMN(T50))+INDEX('1. Вставить из конвертера'!$1:$1048576,MATCH($D77,'1. Вставить из конвертера'!$A:$A,0),COLUMN(T50))</f>
        <v>0</v>
      </c>
      <c r="U54" s="33">
        <f>INDEX('1. Вставить из конвертера'!$1:$1048576,MATCH($B77,'1. Вставить из конвертера'!$A:$A,0),COLUMN(U50))+INDEX('1. Вставить из конвертера'!$1:$1048576,MATCH($C77,'1. Вставить из конвертера'!$A:$A,0),COLUMN(U50))+INDEX('1. Вставить из конвертера'!$1:$1048576,MATCH($D77,'1. Вставить из конвертера'!$A:$A,0),COLUMN(U50))</f>
        <v>826072</v>
      </c>
      <c r="V54" s="33">
        <f>INDEX('1. Вставить из конвертера'!$1:$1048576,MATCH($B77,'1. Вставить из конвертера'!$A:$A,0),COLUMN(V50))+INDEX('1. Вставить из конвертера'!$1:$1048576,MATCH($C77,'1. Вставить из конвертера'!$A:$A,0),COLUMN(V50))+INDEX('1. Вставить из конвертера'!$1:$1048576,MATCH($D77,'1. Вставить из конвертера'!$A:$A,0),COLUMN(V50))</f>
        <v>0</v>
      </c>
      <c r="W54" s="33">
        <f>INDEX('1. Вставить из конвертера'!$1:$1048576,MATCH($B77,'1. Вставить из конвертера'!$A:$A,0),COLUMN(W50))+INDEX('1. Вставить из конвертера'!$1:$1048576,MATCH($C77,'1. Вставить из конвертера'!$A:$A,0),COLUMN(W50))+INDEX('1. Вставить из конвертера'!$1:$1048576,MATCH($D77,'1. Вставить из конвертера'!$A:$A,0),COLUMN(W50))</f>
        <v>0</v>
      </c>
      <c r="X54" s="33">
        <f>INDEX('1. Вставить из конвертера'!$1:$1048576,MATCH($B77,'1. Вставить из конвертера'!$A:$A,0),COLUMN(X50))+INDEX('1. Вставить из конвертера'!$1:$1048576,MATCH($C77,'1. Вставить из конвертера'!$A:$A,0),COLUMN(X50))+INDEX('1. Вставить из конвертера'!$1:$1048576,MATCH($D77,'1. Вставить из конвертера'!$A:$A,0),COLUMN(X50))</f>
        <v>0</v>
      </c>
      <c r="Y54" s="33">
        <f>INDEX('1. Вставить из конвертера'!$1:$1048576,MATCH($B77,'1. Вставить из конвертера'!$A:$A,0),COLUMN(Y50))+INDEX('1. Вставить из конвертера'!$1:$1048576,MATCH($C77,'1. Вставить из конвертера'!$A:$A,0),COLUMN(Y50))+INDEX('1. Вставить из конвертера'!$1:$1048576,MATCH($D77,'1. Вставить из конвертера'!$A:$A,0),COLUMN(Y50))</f>
        <v>0</v>
      </c>
      <c r="Z54" s="33">
        <f>INDEX('1. Вставить из конвертера'!$1:$1048576,MATCH($B77,'1. Вставить из конвертера'!$A:$A,0),COLUMN(Z50))+INDEX('1. Вставить из конвертера'!$1:$1048576,MATCH($C77,'1. Вставить из конвертера'!$A:$A,0),COLUMN(Z50))+INDEX('1. Вставить из конвертера'!$1:$1048576,MATCH($D77,'1. Вставить из конвертера'!$A:$A,0),COLUMN(Z50))</f>
        <v>0</v>
      </c>
      <c r="AA54" s="33">
        <f>INDEX('1. Вставить из конвертера'!$1:$1048576,MATCH($B77,'1. Вставить из конвертера'!$A:$A,0),COLUMN(AA50))+INDEX('1. Вставить из конвертера'!$1:$1048576,MATCH($C77,'1. Вставить из конвертера'!$A:$A,0),COLUMN(AA50))+INDEX('1. Вставить из конвертера'!$1:$1048576,MATCH($D77,'1. Вставить из конвертера'!$A:$A,0),COLUMN(AA50))</f>
        <v>0</v>
      </c>
      <c r="AB54" s="33">
        <f>INDEX('1. Вставить из конвертера'!$1:$1048576,MATCH($B77,'1. Вставить из конвертера'!$A:$A,0),COLUMN(AB50))+INDEX('1. Вставить из конвертера'!$1:$1048576,MATCH($C77,'1. Вставить из конвертера'!$A:$A,0),COLUMN(AB50))+INDEX('1. Вставить из конвертера'!$1:$1048576,MATCH($D77,'1. Вставить из конвертера'!$A:$A,0),COLUMN(AB50))</f>
        <v>0</v>
      </c>
      <c r="AC54" s="33">
        <f>INDEX('1. Вставить из конвертера'!$1:$1048576,MATCH($B77,'1. Вставить из конвертера'!$A:$A,0),COLUMN(AC50))+INDEX('1. Вставить из конвертера'!$1:$1048576,MATCH($C77,'1. Вставить из конвертера'!$A:$A,0),COLUMN(AC50))+INDEX('1. Вставить из конвертера'!$1:$1048576,MATCH($D77,'1. Вставить из конвертера'!$A:$A,0),COLUMN(AC50))</f>
        <v>0</v>
      </c>
      <c r="AD54" s="33">
        <f>INDEX('1. Вставить из конвертера'!$1:$1048576,MATCH($B77,'1. Вставить из конвертера'!$A:$A,0),COLUMN(AD50))+INDEX('1. Вставить из конвертера'!$1:$1048576,MATCH($C77,'1. Вставить из конвертера'!$A:$A,0),COLUMN(AD50))+INDEX('1. Вставить из конвертера'!$1:$1048576,MATCH($D77,'1. Вставить из конвертера'!$A:$A,0),COLUMN(AD50))</f>
        <v>0</v>
      </c>
      <c r="AE54" s="33">
        <f>INDEX('1. Вставить из конвертера'!$1:$1048576,MATCH($B77,'1. Вставить из конвертера'!$A:$A,0),COLUMN(AE50))+INDEX('1. Вставить из конвертера'!$1:$1048576,MATCH($C77,'1. Вставить из конвертера'!$A:$A,0),COLUMN(AE50))+INDEX('1. Вставить из конвертера'!$1:$1048576,MATCH($D77,'1. Вставить из конвертера'!$A:$A,0),COLUMN(AE50))</f>
        <v>0</v>
      </c>
      <c r="AF54" s="33">
        <f>INDEX('1. Вставить из конвертера'!$1:$1048576,MATCH($B77,'1. Вставить из конвертера'!$A:$A,0),COLUMN(AF50))+INDEX('1. Вставить из конвертера'!$1:$1048576,MATCH($C77,'1. Вставить из конвертера'!$A:$A,0),COLUMN(AF50))+INDEX('1. Вставить из конвертера'!$1:$1048576,MATCH($D77,'1. Вставить из конвертера'!$A:$A,0),COLUMN(AF50))</f>
        <v>0</v>
      </c>
      <c r="AG54" s="33">
        <f>INDEX('1. Вставить из конвертера'!$1:$1048576,MATCH($B77,'1. Вставить из конвертера'!$A:$A,0),COLUMN(AG50))+INDEX('1. Вставить из конвертера'!$1:$1048576,MATCH($C77,'1. Вставить из конвертера'!$A:$A,0),COLUMN(AG50))+INDEX('1. Вставить из конвертера'!$1:$1048576,MATCH($D77,'1. Вставить из конвертера'!$A:$A,0),COLUMN(AG50))</f>
        <v>0</v>
      </c>
      <c r="AH54" s="33">
        <f>INDEX('1. Вставить из конвертера'!$1:$1048576,MATCH($B77,'1. Вставить из конвертера'!$A:$A,0),COLUMN(AH50))+INDEX('1. Вставить из конвертера'!$1:$1048576,MATCH($C77,'1. Вставить из конвертера'!$A:$A,0),COLUMN(AH50))+INDEX('1. Вставить из конвертера'!$1:$1048576,MATCH($D77,'1. Вставить из конвертера'!$A:$A,0),COLUMN(AH50))</f>
        <v>0</v>
      </c>
      <c r="AI54" s="33">
        <f>INDEX('1. Вставить из конвертера'!$1:$1048576,MATCH($B77,'1. Вставить из конвертера'!$A:$A,0),COLUMN(AI50))+INDEX('1. Вставить из конвертера'!$1:$1048576,MATCH($C77,'1. Вставить из конвертера'!$A:$A,0),COLUMN(AI50))+INDEX('1. Вставить из конвертера'!$1:$1048576,MATCH($D77,'1. Вставить из конвертера'!$A:$A,0),COLUMN(AI50))</f>
        <v>0</v>
      </c>
      <c r="AJ54" s="33">
        <f>INDEX('1. Вставить из конвертера'!$1:$1048576,MATCH($B77,'1. Вставить из конвертера'!$A:$A,0),COLUMN(AJ50))+INDEX('1. Вставить из конвертера'!$1:$1048576,MATCH($C77,'1. Вставить из конвертера'!$A:$A,0),COLUMN(AJ50))+INDEX('1. Вставить из конвертера'!$1:$1048576,MATCH($D77,'1. Вставить из конвертера'!$A:$A,0),COLUMN(AJ50))</f>
        <v>0</v>
      </c>
      <c r="AK54" s="33">
        <f>INDEX('1. Вставить из конвертера'!$1:$1048576,MATCH($B77,'1. Вставить из конвертера'!$A:$A,0),COLUMN(AK50))+INDEX('1. Вставить из конвертера'!$1:$1048576,MATCH($C77,'1. Вставить из конвертера'!$A:$A,0),COLUMN(AK50))+INDEX('1. Вставить из конвертера'!$1:$1048576,MATCH($D77,'1. Вставить из конвертера'!$A:$A,0),COLUMN(AK50))</f>
        <v>0</v>
      </c>
      <c r="AL54" s="33">
        <f>INDEX('1. Вставить из конвертера'!$1:$1048576,MATCH($B77,'1. Вставить из конвертера'!$A:$A,0),COLUMN(AL50))+INDEX('1. Вставить из конвертера'!$1:$1048576,MATCH($C77,'1. Вставить из конвертера'!$A:$A,0),COLUMN(AL50))+INDEX('1. Вставить из конвертера'!$1:$1048576,MATCH($D77,'1. Вставить из конвертера'!$A:$A,0),COLUMN(AL50))</f>
        <v>0</v>
      </c>
      <c r="AM54" s="33">
        <f>INDEX('1. Вставить из конвертера'!$1:$1048576,MATCH($B77,'1. Вставить из конвертера'!$A:$A,0),COLUMN(AM50))+INDEX('1. Вставить из конвертера'!$1:$1048576,MATCH($C77,'1. Вставить из конвертера'!$A:$A,0),COLUMN(AM50))+INDEX('1. Вставить из конвертера'!$1:$1048576,MATCH($D77,'1. Вставить из конвертера'!$A:$A,0),COLUMN(AM50))</f>
        <v>0</v>
      </c>
      <c r="AN54" s="33">
        <f>INDEX('1. Вставить из конвертера'!$1:$1048576,MATCH($B77,'1. Вставить из конвертера'!$A:$A,0),COLUMN(AN50))+INDEX('1. Вставить из конвертера'!$1:$1048576,MATCH($C77,'1. Вставить из конвертера'!$A:$A,0),COLUMN(AN50))+INDEX('1. Вставить из конвертера'!$1:$1048576,MATCH($D77,'1. Вставить из конвертера'!$A:$A,0),COLUMN(AN50))</f>
        <v>0</v>
      </c>
      <c r="AO54" s="33">
        <f>INDEX('1. Вставить из конвертера'!$1:$1048576,MATCH($B77,'1. Вставить из конвертера'!$A:$A,0),COLUMN(AO50))+INDEX('1. Вставить из конвертера'!$1:$1048576,MATCH($C77,'1. Вставить из конвертера'!$A:$A,0),COLUMN(AO50))+INDEX('1. Вставить из конвертера'!$1:$1048576,MATCH($D77,'1. Вставить из конвертера'!$A:$A,0),COLUMN(AO50))</f>
        <v>0</v>
      </c>
      <c r="AP54" s="33">
        <f>INDEX('1. Вставить из конвертера'!$1:$1048576,MATCH($B77,'1. Вставить из конвертера'!$A:$A,0),COLUMN(AP50))+INDEX('1. Вставить из конвертера'!$1:$1048576,MATCH($C77,'1. Вставить из конвертера'!$A:$A,0),COLUMN(AP50))+INDEX('1. Вставить из конвертера'!$1:$1048576,MATCH($D77,'1. Вставить из конвертера'!$A:$A,0),COLUMN(AP50))</f>
        <v>0</v>
      </c>
      <c r="AQ54" s="33">
        <f>INDEX('1. Вставить из конвертера'!$1:$1048576,MATCH($B77,'1. Вставить из конвертера'!$A:$A,0),COLUMN(AQ50))+INDEX('1. Вставить из конвертера'!$1:$1048576,MATCH($C77,'1. Вставить из конвертера'!$A:$A,0),COLUMN(AQ50))+INDEX('1. Вставить из конвертера'!$1:$1048576,MATCH($D77,'1. Вставить из конвертера'!$A:$A,0),COLUMN(AQ50))</f>
        <v>0</v>
      </c>
      <c r="AR54" s="33">
        <f>INDEX('1. Вставить из конвертера'!$1:$1048576,MATCH($B77,'1. Вставить из конвертера'!$A:$A,0),COLUMN(AR50))+INDEX('1. Вставить из конвертера'!$1:$1048576,MATCH($C77,'1. Вставить из конвертера'!$A:$A,0),COLUMN(AR50))+INDEX('1. Вставить из конвертера'!$1:$1048576,MATCH($D77,'1. Вставить из конвертера'!$A:$A,0),COLUMN(AR50))</f>
        <v>0</v>
      </c>
      <c r="AS54" s="33">
        <f>INDEX('1. Вставить из конвертера'!$1:$1048576,MATCH($B77,'1. Вставить из конвертера'!$A:$A,0),COLUMN(AS50))+INDEX('1. Вставить из конвертера'!$1:$1048576,MATCH($C77,'1. Вставить из конвертера'!$A:$A,0),COLUMN(AS50))+INDEX('1. Вставить из конвертера'!$1:$1048576,MATCH($D77,'1. Вставить из конвертера'!$A:$A,0),COLUMN(AS50))</f>
        <v>0</v>
      </c>
      <c r="AT54" s="33">
        <f>INDEX('1. Вставить из конвертера'!$1:$1048576,MATCH($B77,'1. Вставить из конвертера'!$A:$A,0),COLUMN(AT50))+INDEX('1. Вставить из конвертера'!$1:$1048576,MATCH($C77,'1. Вставить из конвертера'!$A:$A,0),COLUMN(AT50))+INDEX('1. Вставить из конвертера'!$1:$1048576,MATCH($D77,'1. Вставить из конвертера'!$A:$A,0),COLUMN(AT50))</f>
        <v>0</v>
      </c>
      <c r="AU54" s="33">
        <f>INDEX('1. Вставить из конвертера'!$1:$1048576,MATCH($B77,'1. Вставить из конвертера'!$A:$A,0),COLUMN(AU50))+INDEX('1. Вставить из конвертера'!$1:$1048576,MATCH($C77,'1. Вставить из конвертера'!$A:$A,0),COLUMN(AU50))+INDEX('1. Вставить из конвертера'!$1:$1048576,MATCH($D77,'1. Вставить из конвертера'!$A:$A,0),COLUMN(AU50))</f>
        <v>0</v>
      </c>
      <c r="AV54" s="33">
        <f>INDEX('1. Вставить из конвертера'!$1:$1048576,MATCH($B77,'1. Вставить из конвертера'!$A:$A,0),COLUMN(AV50))+INDEX('1. Вставить из конвертера'!$1:$1048576,MATCH($C77,'1. Вставить из конвертера'!$A:$A,0),COLUMN(AV50))+INDEX('1. Вставить из конвертера'!$1:$1048576,MATCH($D77,'1. Вставить из конвертера'!$A:$A,0),COLUMN(AV50))</f>
        <v>0</v>
      </c>
      <c r="AW54" s="33">
        <f>INDEX('1. Вставить из конвертера'!$1:$1048576,MATCH($B77,'1. Вставить из конвертера'!$A:$A,0),COLUMN(AW50))+INDEX('1. Вставить из конвертера'!$1:$1048576,MATCH($C77,'1. Вставить из конвертера'!$A:$A,0),COLUMN(AW50))+INDEX('1. Вставить из конвертера'!$1:$1048576,MATCH($D77,'1. Вставить из конвертера'!$A:$A,0),COLUMN(AW50))</f>
        <v>0</v>
      </c>
      <c r="AX54" s="33">
        <f>INDEX('1. Вставить из конвертера'!$1:$1048576,MATCH($B77,'1. Вставить из конвертера'!$A:$A,0),COLUMN(AX50))+INDEX('1. Вставить из конвертера'!$1:$1048576,MATCH($C77,'1. Вставить из конвертера'!$A:$A,0),COLUMN(AX50))+INDEX('1. Вставить из конвертера'!$1:$1048576,MATCH($D77,'1. Вставить из конвертера'!$A:$A,0),COLUMN(AX50))</f>
        <v>0</v>
      </c>
      <c r="AY54" s="33">
        <f>INDEX('1. Вставить из конвертера'!$1:$1048576,MATCH($B77,'1. Вставить из конвертера'!$A:$A,0),COLUMN(AY50))+INDEX('1. Вставить из конвертера'!$1:$1048576,MATCH($C77,'1. Вставить из конвертера'!$A:$A,0),COLUMN(AY50))+INDEX('1. Вставить из конвертера'!$1:$1048576,MATCH($D77,'1. Вставить из конвертера'!$A:$A,0),COLUMN(AY50))</f>
        <v>0</v>
      </c>
      <c r="AZ54" s="33">
        <f>INDEX('1. Вставить из конвертера'!$1:$1048576,MATCH($B77,'1. Вставить из конвертера'!$A:$A,0),COLUMN(AZ50))+INDEX('1. Вставить из конвертера'!$1:$1048576,MATCH($C77,'1. Вставить из конвертера'!$A:$A,0),COLUMN(AZ50))+INDEX('1. Вставить из конвертера'!$1:$1048576,MATCH($D77,'1. Вставить из конвертера'!$A:$A,0),COLUMN(AZ50))</f>
        <v>0</v>
      </c>
      <c r="BA54" s="33">
        <f>INDEX('1. Вставить из конвертера'!$1:$1048576,MATCH($B77,'1. Вставить из конвертера'!$A:$A,0),COLUMN(BA50))+INDEX('1. Вставить из конвертера'!$1:$1048576,MATCH($C77,'1. Вставить из конвертера'!$A:$A,0),COLUMN(BA50))+INDEX('1. Вставить из конвертера'!$1:$1048576,MATCH($D77,'1. Вставить из конвертера'!$A:$A,0),COLUMN(BA50))</f>
        <v>0</v>
      </c>
      <c r="BB54" s="33">
        <f>INDEX('1. Вставить из конвертера'!$1:$1048576,MATCH($B77,'1. Вставить из конвертера'!$A:$A,0),COLUMN(BB50))+INDEX('1. Вставить из конвертера'!$1:$1048576,MATCH($C77,'1. Вставить из конвертера'!$A:$A,0),COLUMN(BB50))+INDEX('1. Вставить из конвертера'!$1:$1048576,MATCH($D77,'1. Вставить из конвертера'!$A:$A,0),COLUMN(BB50))</f>
        <v>0</v>
      </c>
      <c r="BC54" s="33">
        <f>INDEX('1. Вставить из конвертера'!$1:$1048576,MATCH($B77,'1. Вставить из конвертера'!$A:$A,0),COLUMN(BC50))+INDEX('1. Вставить из конвертера'!$1:$1048576,MATCH($C77,'1. Вставить из конвертера'!$A:$A,0),COLUMN(BC50))+INDEX('1. Вставить из конвертера'!$1:$1048576,MATCH($D77,'1. Вставить из конвертера'!$A:$A,0),COLUMN(BC50))</f>
        <v>0</v>
      </c>
      <c r="BD54" s="33">
        <f>INDEX('1. Вставить из конвертера'!$1:$1048576,MATCH($B77,'1. Вставить из конвертера'!$A:$A,0),COLUMN(BD50))+INDEX('1. Вставить из конвертера'!$1:$1048576,MATCH($C77,'1. Вставить из конвертера'!$A:$A,0),COLUMN(BD50))+INDEX('1. Вставить из конвертера'!$1:$1048576,MATCH($D77,'1. Вставить из конвертера'!$A:$A,0),COLUMN(BD50))</f>
        <v>0</v>
      </c>
      <c r="BE54" s="33">
        <f>INDEX('1. Вставить из конвертера'!$1:$1048576,MATCH($B77,'1. Вставить из конвертера'!$A:$A,0),COLUMN(BE50))+INDEX('1. Вставить из конвертера'!$1:$1048576,MATCH($C77,'1. Вставить из конвертера'!$A:$A,0),COLUMN(BE50))+INDEX('1. Вставить из конвертера'!$1:$1048576,MATCH($D77,'1. Вставить из конвертера'!$A:$A,0),COLUMN(BE50))</f>
        <v>0</v>
      </c>
      <c r="BF54" s="33">
        <f>INDEX('1. Вставить из конвертера'!$1:$1048576,MATCH($B77,'1. Вставить из конвертера'!$A:$A,0),COLUMN(BF50))+INDEX('1. Вставить из конвертера'!$1:$1048576,MATCH($C77,'1. Вставить из конвертера'!$A:$A,0),COLUMN(BF50))+INDEX('1. Вставить из конвертера'!$1:$1048576,MATCH($D77,'1. Вставить из конвертера'!$A:$A,0),COLUMN(BF50))</f>
        <v>0</v>
      </c>
      <c r="BG54" s="33">
        <f>INDEX('1. Вставить из конвертера'!$1:$1048576,MATCH($B77,'1. Вставить из конвертера'!$A:$A,0),COLUMN(BG50))+INDEX('1. Вставить из конвертера'!$1:$1048576,MATCH($C77,'1. Вставить из конвертера'!$A:$A,0),COLUMN(BG50))+INDEX('1. Вставить из конвертера'!$1:$1048576,MATCH($D77,'1. Вставить из конвертера'!$A:$A,0),COLUMN(BG50))</f>
        <v>0</v>
      </c>
      <c r="BH54" s="33">
        <f>INDEX('1. Вставить из конвертера'!$1:$1048576,MATCH($B77,'1. Вставить из конвертера'!$A:$A,0),COLUMN(BH50))+INDEX('1. Вставить из конвертера'!$1:$1048576,MATCH($C77,'1. Вставить из конвертера'!$A:$A,0),COLUMN(BH50))+INDEX('1. Вставить из конвертера'!$1:$1048576,MATCH($D77,'1. Вставить из конвертера'!$A:$A,0),COLUMN(BH50))</f>
        <v>0</v>
      </c>
      <c r="BI54" s="33">
        <f>INDEX('1. Вставить из конвертера'!$1:$1048576,MATCH($B77,'1. Вставить из конвертера'!$A:$A,0),COLUMN(BI50))+INDEX('1. Вставить из конвертера'!$1:$1048576,MATCH($C77,'1. Вставить из конвертера'!$A:$A,0),COLUMN(BI50))+INDEX('1. Вставить из конвертера'!$1:$1048576,MATCH($D77,'1. Вставить из конвертера'!$A:$A,0),COLUMN(BI50))</f>
        <v>0</v>
      </c>
      <c r="BJ54" s="33">
        <f>INDEX('1. Вставить из конвертера'!$1:$1048576,MATCH($B77,'1. Вставить из конвертера'!$A:$A,0),COLUMN(BJ50))+INDEX('1. Вставить из конвертера'!$1:$1048576,MATCH($C77,'1. Вставить из конвертера'!$A:$A,0),COLUMN(BJ50))+INDEX('1. Вставить из конвертера'!$1:$1048576,MATCH($D77,'1. Вставить из конвертера'!$A:$A,0),COLUMN(BJ50))</f>
        <v>0</v>
      </c>
      <c r="BK54" s="33">
        <f>INDEX('1. Вставить из конвертера'!$1:$1048576,MATCH($B77,'1. Вставить из конвертера'!$A:$A,0),COLUMN(BK50))+INDEX('1. Вставить из конвертера'!$1:$1048576,MATCH($C77,'1. Вставить из конвертера'!$A:$A,0),COLUMN(BK50))+INDEX('1. Вставить из конвертера'!$1:$1048576,MATCH($D77,'1. Вставить из конвертера'!$A:$A,0),COLUMN(BK50))</f>
        <v>0</v>
      </c>
      <c r="BL54" s="33">
        <f>INDEX('1. Вставить из конвертера'!$1:$1048576,MATCH($B77,'1. Вставить из конвертера'!$A:$A,0),COLUMN(BL50))+INDEX('1. Вставить из конвертера'!$1:$1048576,MATCH($C77,'1. Вставить из конвертера'!$A:$A,0),COLUMN(BL50))+INDEX('1. Вставить из конвертера'!$1:$1048576,MATCH($D77,'1. Вставить из конвертера'!$A:$A,0),COLUMN(BL50))</f>
        <v>0</v>
      </c>
      <c r="BM54" s="33">
        <f>INDEX('1. Вставить из конвертера'!$1:$1048576,MATCH($B77,'1. Вставить из конвертера'!$A:$A,0),COLUMN(BM50))+INDEX('1. Вставить из конвертера'!$1:$1048576,MATCH($C77,'1. Вставить из конвертера'!$A:$A,0),COLUMN(BM50))+INDEX('1. Вставить из конвертера'!$1:$1048576,MATCH($D77,'1. Вставить из конвертера'!$A:$A,0),COLUMN(BM50))</f>
        <v>0</v>
      </c>
      <c r="BN54" s="33">
        <f>INDEX('1. Вставить из конвертера'!$1:$1048576,MATCH($B77,'1. Вставить из конвертера'!$A:$A,0),COLUMN(BN50))+INDEX('1. Вставить из конвертера'!$1:$1048576,MATCH($C77,'1. Вставить из конвертера'!$A:$A,0),COLUMN(BN50))+INDEX('1. Вставить из конвертера'!$1:$1048576,MATCH($D77,'1. Вставить из конвертера'!$A:$A,0),COLUMN(BN50))</f>
        <v>0</v>
      </c>
      <c r="BO54" s="33">
        <f>INDEX('1. Вставить из конвертера'!$1:$1048576,MATCH($B77,'1. Вставить из конвертера'!$A:$A,0),COLUMN(BO50))+INDEX('1. Вставить из конвертера'!$1:$1048576,MATCH($C77,'1. Вставить из конвертера'!$A:$A,0),COLUMN(BO50))+INDEX('1. Вставить из конвертера'!$1:$1048576,MATCH($D77,'1. Вставить из конвертера'!$A:$A,0),COLUMN(BO50))</f>
        <v>0</v>
      </c>
      <c r="BP54" s="33">
        <f>INDEX('1. Вставить из конвертера'!$1:$1048576,MATCH($B77,'1. Вставить из конвертера'!$A:$A,0),COLUMN(BP50))+INDEX('1. Вставить из конвертера'!$1:$1048576,MATCH($C77,'1. Вставить из конвертера'!$A:$A,0),COLUMN(BP50))+INDEX('1. Вставить из конвертера'!$1:$1048576,MATCH($D77,'1. Вставить из конвертера'!$A:$A,0),COLUMN(BP50))</f>
        <v>0</v>
      </c>
      <c r="BQ54" s="33">
        <f>INDEX('1. Вставить из конвертера'!$1:$1048576,MATCH($B77,'1. Вставить из конвертера'!$A:$A,0),COLUMN(BQ50))+INDEX('1. Вставить из конвертера'!$1:$1048576,MATCH($C77,'1. Вставить из конвертера'!$A:$A,0),COLUMN(BQ50))+INDEX('1. Вставить из конвертера'!$1:$1048576,MATCH($D77,'1. Вставить из конвертера'!$A:$A,0),COLUMN(BQ50))</f>
        <v>0</v>
      </c>
      <c r="BR54" s="33">
        <f>INDEX('1. Вставить из конвертера'!$1:$1048576,MATCH($B77,'1. Вставить из конвертера'!$A:$A,0),COLUMN(BR50))+INDEX('1. Вставить из конвертера'!$1:$1048576,MATCH($C77,'1. Вставить из конвертера'!$A:$A,0),COLUMN(BR50))+INDEX('1. Вставить из конвертера'!$1:$1048576,MATCH($D77,'1. Вставить из конвертера'!$A:$A,0),COLUMN(BR50))</f>
        <v>0</v>
      </c>
      <c r="BS54" s="33">
        <f>INDEX('1. Вставить из конвертера'!$1:$1048576,MATCH($B77,'1. Вставить из конвертера'!$A:$A,0),COLUMN(BS50))+INDEX('1. Вставить из конвертера'!$1:$1048576,MATCH($C77,'1. Вставить из конвертера'!$A:$A,0),COLUMN(BS50))+INDEX('1. Вставить из конвертера'!$1:$1048576,MATCH($D77,'1. Вставить из конвертера'!$A:$A,0),COLUMN(BS50))</f>
        <v>0</v>
      </c>
      <c r="BT54" s="33">
        <f>INDEX('1. Вставить из конвертера'!$1:$1048576,MATCH($B77,'1. Вставить из конвертера'!$A:$A,0),COLUMN(BT50))+INDEX('1. Вставить из конвертера'!$1:$1048576,MATCH($C77,'1. Вставить из конвертера'!$A:$A,0),COLUMN(BT50))+INDEX('1. Вставить из конвертера'!$1:$1048576,MATCH($D77,'1. Вставить из конвертера'!$A:$A,0),COLUMN(BT50))</f>
        <v>0</v>
      </c>
      <c r="BU54" s="33">
        <f>INDEX('1. Вставить из конвертера'!$1:$1048576,MATCH($B77,'1. Вставить из конвертера'!$A:$A,0),COLUMN(BU50))+INDEX('1. Вставить из конвертера'!$1:$1048576,MATCH($C77,'1. Вставить из конвертера'!$A:$A,0),COLUMN(BU50))+INDEX('1. Вставить из конвертера'!$1:$1048576,MATCH($D77,'1. Вставить из конвертера'!$A:$A,0),COLUMN(BU50))</f>
        <v>0</v>
      </c>
      <c r="BV54" s="33">
        <f>INDEX('1. Вставить из конвертера'!$1:$1048576,MATCH($B77,'1. Вставить из конвертера'!$A:$A,0),COLUMN(BV50))+INDEX('1. Вставить из конвертера'!$1:$1048576,MATCH($C77,'1. Вставить из конвертера'!$A:$A,0),COLUMN(BV50))+INDEX('1. Вставить из конвертера'!$1:$1048576,MATCH($D77,'1. Вставить из конвертера'!$A:$A,0),COLUMN(BV50))</f>
        <v>0</v>
      </c>
    </row>
    <row r="55" spans="1:255" s="33" customFormat="1">
      <c r="A55" s="124" t="s">
        <v>55</v>
      </c>
      <c r="B55" s="33" t="e">
        <f>INDEX('1. Вставить из конвертера'!$1:$1048576,MATCH($B78,'1. Вставить из конвертера'!$A:$A,0),COLUMN(B50))+INDEX('1. Вставить из конвертера'!$1:$1048576,MATCH($C78,'1. Вставить из конвертера'!$A:$A,0),COLUMN(B50))+INDEX('1. Вставить из конвертера'!$1:$1048576,MATCH($D78,'1. Вставить из конвертера'!$A:$A,0),COLUMN(B50))</f>
        <v>#N/A</v>
      </c>
      <c r="C55" s="33" t="e">
        <f>INDEX('1. Вставить из конвертера'!$1:$1048576,MATCH($B78,'1. Вставить из конвертера'!$A:$A,0),COLUMN(C50))+INDEX('1. Вставить из конвертера'!$1:$1048576,MATCH($C78,'1. Вставить из конвертера'!$A:$A,0),COLUMN(C50))+INDEX('1. Вставить из конвертера'!$1:$1048576,MATCH($D78,'1. Вставить из конвертера'!$A:$A,0),COLUMN(C50))</f>
        <v>#N/A</v>
      </c>
    </row>
    <row r="56" spans="1:255" s="33" customFormat="1">
      <c r="A56" s="124" t="s">
        <v>56</v>
      </c>
      <c r="B56" s="33">
        <f>INDEX('1. Вставить из конвертера'!$1:$1048576,MATCH($B79,'1. Вставить из конвертера'!$A:$A,0),COLUMN(B50))+INDEX('1. Вставить из конвертера'!$1:$1048576,MATCH($C79,'1. Вставить из конвертера'!$A:$A,0),COLUMN(B50))+INDEX('1. Вставить из конвертера'!$1:$1048576,MATCH($D79,'1. Вставить из конвертера'!$A:$A,0),COLUMN(B50))</f>
        <v>3943</v>
      </c>
      <c r="C56" s="33">
        <f>INDEX('1. Вставить из конвертера'!$1:$1048576,MATCH($B79,'1. Вставить из конвертера'!$A:$A,0),COLUMN(C50))+INDEX('1. Вставить из конвертера'!$1:$1048576,MATCH($C79,'1. Вставить из конвертера'!$A:$A,0),COLUMN(C50))+INDEX('1. Вставить из конвертера'!$1:$1048576,MATCH($D79,'1. Вставить из конвертера'!$A:$A,0),COLUMN(C50))</f>
        <v>30527</v>
      </c>
      <c r="D56" s="33">
        <f>INDEX('1. Вставить из конвертера'!$1:$1048576,MATCH($B79,'1. Вставить из конвертера'!$A:$A,0),COLUMN(D50))+INDEX('1. Вставить из конвертера'!$1:$1048576,MATCH($C79,'1. Вставить из конвертера'!$A:$A,0),COLUMN(D50))+INDEX('1. Вставить из конвертера'!$1:$1048576,MATCH($D79,'1. Вставить из конвертера'!$A:$A,0),COLUMN(D50))</f>
        <v>57234</v>
      </c>
      <c r="E56" s="33">
        <f>INDEX('1. Вставить из конвертера'!$1:$1048576,MATCH($B79,'1. Вставить из конвертера'!$A:$A,0),COLUMN(E50))+INDEX('1. Вставить из конвертера'!$1:$1048576,MATCH($C79,'1. Вставить из конвертера'!$A:$A,0),COLUMN(E50))+INDEX('1. Вставить из конвертера'!$1:$1048576,MATCH($D79,'1. Вставить из конвертера'!$A:$A,0),COLUMN(E50))</f>
        <v>144628</v>
      </c>
      <c r="F56" s="33">
        <f>INDEX('1. Вставить из конвертера'!$1:$1048576,MATCH($B79,'1. Вставить из конвертера'!$A:$A,0),COLUMN(F50))+INDEX('1. Вставить из конвертера'!$1:$1048576,MATCH($C79,'1. Вставить из конвертера'!$A:$A,0),COLUMN(F50))+INDEX('1. Вставить из конвертера'!$1:$1048576,MATCH($D79,'1. Вставить из конвертера'!$A:$A,0),COLUMN(F50))</f>
        <v>0</v>
      </c>
      <c r="G56" s="33">
        <f>INDEX('1. Вставить из конвертера'!$1:$1048576,MATCH($B79,'1. Вставить из конвертера'!$A:$A,0),COLUMN(G50))+INDEX('1. Вставить из конвертера'!$1:$1048576,MATCH($C79,'1. Вставить из конвертера'!$A:$A,0),COLUMN(G50))+INDEX('1. Вставить из конвертера'!$1:$1048576,MATCH($D79,'1. Вставить из конвертера'!$A:$A,0),COLUMN(G50))</f>
        <v>7188</v>
      </c>
      <c r="H56" s="33">
        <f>INDEX('1. Вставить из конвертера'!$1:$1048576,MATCH($B79,'1. Вставить из конвертера'!$A:$A,0),COLUMN(H50))+INDEX('1. Вставить из конвертера'!$1:$1048576,MATCH($C79,'1. Вставить из конвертера'!$A:$A,0),COLUMN(H50))+INDEX('1. Вставить из конвертера'!$1:$1048576,MATCH($D79,'1. Вставить из конвертера'!$A:$A,0),COLUMN(H50))</f>
        <v>84698</v>
      </c>
      <c r="I56" s="33">
        <f>INDEX('1. Вставить из конвертера'!$1:$1048576,MATCH($B79,'1. Вставить из конвертера'!$A:$A,0),COLUMN(I50))+INDEX('1. Вставить из конвертера'!$1:$1048576,MATCH($C79,'1. Вставить из конвертера'!$A:$A,0),COLUMN(I50))+INDEX('1. Вставить из конвертера'!$1:$1048576,MATCH($D79,'1. Вставить из конвертера'!$A:$A,0),COLUMN(I50))</f>
        <v>44125</v>
      </c>
      <c r="J56" s="33">
        <f>INDEX('1. Вставить из конвертера'!$1:$1048576,MATCH($B79,'1. Вставить из конвертера'!$A:$A,0),COLUMN(J50))+INDEX('1. Вставить из конвертера'!$1:$1048576,MATCH($C79,'1. Вставить из конвертера'!$A:$A,0),COLUMN(J50))+INDEX('1. Вставить из конвертера'!$1:$1048576,MATCH($D79,'1. Вставить из конвертера'!$A:$A,0),COLUMN(J50))</f>
        <v>91239</v>
      </c>
      <c r="K56" s="33">
        <f>INDEX('1. Вставить из конвертера'!$1:$1048576,MATCH($B79,'1. Вставить из конвертера'!$A:$A,0),COLUMN(K50))+INDEX('1. Вставить из конвертера'!$1:$1048576,MATCH($C79,'1. Вставить из конвертера'!$A:$A,0),COLUMN(K50))+INDEX('1. Вставить из конвертера'!$1:$1048576,MATCH($D79,'1. Вставить из конвертера'!$A:$A,0),COLUMN(K50))</f>
        <v>9729</v>
      </c>
      <c r="L56" s="33">
        <f>INDEX('1. Вставить из конвертера'!$1:$1048576,MATCH($B79,'1. Вставить из конвертера'!$A:$A,0),COLUMN(L50))+INDEX('1. Вставить из конвертера'!$1:$1048576,MATCH($C79,'1. Вставить из конвертера'!$A:$A,0),COLUMN(L50))+INDEX('1. Вставить из конвертера'!$1:$1048576,MATCH($D79,'1. Вставить из конвертера'!$A:$A,0),COLUMN(L50))</f>
        <v>16293</v>
      </c>
      <c r="M56" s="33">
        <f>INDEX('1. Вставить из конвертера'!$1:$1048576,MATCH($B79,'1. Вставить из конвертера'!$A:$A,0),COLUMN(M50))+INDEX('1. Вставить из конвертера'!$1:$1048576,MATCH($C79,'1. Вставить из конвертера'!$A:$A,0),COLUMN(M50))+INDEX('1. Вставить из конвертера'!$1:$1048576,MATCH($D79,'1. Вставить из конвертера'!$A:$A,0),COLUMN(M50))</f>
        <v>6520</v>
      </c>
      <c r="N56" s="33">
        <f>INDEX('1. Вставить из конвертера'!$1:$1048576,MATCH($B79,'1. Вставить из конвертера'!$A:$A,0),COLUMN(N50))+INDEX('1. Вставить из конвертера'!$1:$1048576,MATCH($C79,'1. Вставить из конвертера'!$A:$A,0),COLUMN(N50))+INDEX('1. Вставить из конвертера'!$1:$1048576,MATCH($D79,'1. Вставить из конвертера'!$A:$A,0),COLUMN(N50))</f>
        <v>2121</v>
      </c>
      <c r="O56" s="33">
        <f>INDEX('1. Вставить из конвертера'!$1:$1048576,MATCH($B79,'1. Вставить из конвертера'!$A:$A,0),COLUMN(O50))+INDEX('1. Вставить из конвертера'!$1:$1048576,MATCH($C79,'1. Вставить из конвертера'!$A:$A,0),COLUMN(O50))+INDEX('1. Вставить из конвертера'!$1:$1048576,MATCH($D79,'1. Вставить из конвертера'!$A:$A,0),COLUMN(O50))</f>
        <v>3176</v>
      </c>
      <c r="P56" s="33">
        <f>INDEX('1. Вставить из конвертера'!$1:$1048576,MATCH($B79,'1. Вставить из конвертера'!$A:$A,0),COLUMN(P50))+INDEX('1. Вставить из конвертера'!$1:$1048576,MATCH($C79,'1. Вставить из конвертера'!$A:$A,0),COLUMN(P50))+INDEX('1. Вставить из конвертера'!$1:$1048576,MATCH($D79,'1. Вставить из конвертера'!$A:$A,0),COLUMN(P50))</f>
        <v>44712</v>
      </c>
      <c r="Q56" s="33">
        <f>INDEX('1. Вставить из конвертера'!$1:$1048576,MATCH($B79,'1. Вставить из конвертера'!$A:$A,0),COLUMN(Q50))+INDEX('1. Вставить из конвертера'!$1:$1048576,MATCH($C79,'1. Вставить из конвертера'!$A:$A,0),COLUMN(Q50))+INDEX('1. Вставить из конвертера'!$1:$1048576,MATCH($D79,'1. Вставить из конвертера'!$A:$A,0),COLUMN(Q50))</f>
        <v>21935</v>
      </c>
      <c r="R56" s="33">
        <f>INDEX('1. Вставить из конвертера'!$1:$1048576,MATCH($B79,'1. Вставить из конвертера'!$A:$A,0),COLUMN(R50))+INDEX('1. Вставить из конвертера'!$1:$1048576,MATCH($C79,'1. Вставить из конвертера'!$A:$A,0),COLUMN(R50))+INDEX('1. Вставить из конвертера'!$1:$1048576,MATCH($D79,'1. Вставить из конвертера'!$A:$A,0),COLUMN(R50))</f>
        <v>31459</v>
      </c>
      <c r="S56" s="33">
        <f>INDEX('1. Вставить из конвертера'!$1:$1048576,MATCH($B79,'1. Вставить из конвертера'!$A:$A,0),COLUMN(S50))+INDEX('1. Вставить из конвертера'!$1:$1048576,MATCH($C79,'1. Вставить из конвертера'!$A:$A,0),COLUMN(S50))+INDEX('1. Вставить из конвертера'!$1:$1048576,MATCH($D79,'1. Вставить из конвертера'!$A:$A,0),COLUMN(S50))</f>
        <v>118819</v>
      </c>
      <c r="T56" s="33">
        <f>INDEX('1. Вставить из конвертера'!$1:$1048576,MATCH($B79,'1. Вставить из конвертера'!$A:$A,0),COLUMN(T50))+INDEX('1. Вставить из конвертера'!$1:$1048576,MATCH($C79,'1. Вставить из конвертера'!$A:$A,0),COLUMN(T50))+INDEX('1. Вставить из конвертера'!$1:$1048576,MATCH($D79,'1. Вставить из конвертера'!$A:$A,0),COLUMN(T50))</f>
        <v>64721</v>
      </c>
      <c r="U56" s="33">
        <f>INDEX('1. Вставить из конвертера'!$1:$1048576,MATCH($B79,'1. Вставить из конвертера'!$A:$A,0),COLUMN(U50))+INDEX('1. Вставить из конвертера'!$1:$1048576,MATCH($C79,'1. Вставить из конвертера'!$A:$A,0),COLUMN(U50))+INDEX('1. Вставить из конвертера'!$1:$1048576,MATCH($D79,'1. Вставить из конвертера'!$A:$A,0),COLUMN(U50))</f>
        <v>148730</v>
      </c>
      <c r="V56" s="33">
        <f>INDEX('1. Вставить из конвертера'!$1:$1048576,MATCH($B79,'1. Вставить из конвертера'!$A:$A,0),COLUMN(V50))+INDEX('1. Вставить из конвертера'!$1:$1048576,MATCH($C79,'1. Вставить из конвертера'!$A:$A,0),COLUMN(V50))+INDEX('1. Вставить из конвертера'!$1:$1048576,MATCH($D79,'1. Вставить из конвертера'!$A:$A,0),COLUMN(V50))</f>
        <v>52792</v>
      </c>
      <c r="W56" s="33">
        <f>INDEX('1. Вставить из конвертера'!$1:$1048576,MATCH($B79,'1. Вставить из конвертера'!$A:$A,0),COLUMN(W50))+INDEX('1. Вставить из конвертера'!$1:$1048576,MATCH($C79,'1. Вставить из конвертера'!$A:$A,0),COLUMN(W50))+INDEX('1. Вставить из конвертера'!$1:$1048576,MATCH($D79,'1. Вставить из конвертера'!$A:$A,0),COLUMN(W50))</f>
        <v>0</v>
      </c>
      <c r="X56" s="33">
        <f>INDEX('1. Вставить из конвертера'!$1:$1048576,MATCH($B79,'1. Вставить из конвертера'!$A:$A,0),COLUMN(X50))+INDEX('1. Вставить из конвертера'!$1:$1048576,MATCH($C79,'1. Вставить из конвертера'!$A:$A,0),COLUMN(X50))+INDEX('1. Вставить из конвертера'!$1:$1048576,MATCH($D79,'1. Вставить из конвертера'!$A:$A,0),COLUMN(X50))</f>
        <v>0</v>
      </c>
      <c r="Y56" s="33">
        <f>INDEX('1. Вставить из конвертера'!$1:$1048576,MATCH($B79,'1. Вставить из конвертера'!$A:$A,0),COLUMN(Y50))+INDEX('1. Вставить из конвертера'!$1:$1048576,MATCH($C79,'1. Вставить из конвертера'!$A:$A,0),COLUMN(Y50))+INDEX('1. Вставить из конвертера'!$1:$1048576,MATCH($D79,'1. Вставить из конвертера'!$A:$A,0),COLUMN(Y50))</f>
        <v>0</v>
      </c>
      <c r="Z56" s="33">
        <f>INDEX('1. Вставить из конвертера'!$1:$1048576,MATCH($B79,'1. Вставить из конвертера'!$A:$A,0),COLUMN(Z50))+INDEX('1. Вставить из конвертера'!$1:$1048576,MATCH($C79,'1. Вставить из конвертера'!$A:$A,0),COLUMN(Z50))+INDEX('1. Вставить из конвертера'!$1:$1048576,MATCH($D79,'1. Вставить из конвертера'!$A:$A,0),COLUMN(Z50))</f>
        <v>0</v>
      </c>
      <c r="AA56" s="33">
        <f>INDEX('1. Вставить из конвертера'!$1:$1048576,MATCH($B79,'1. Вставить из конвертера'!$A:$A,0),COLUMN(AA50))+INDEX('1. Вставить из конвертера'!$1:$1048576,MATCH($C79,'1. Вставить из конвертера'!$A:$A,0),COLUMN(AA50))+INDEX('1. Вставить из конвертера'!$1:$1048576,MATCH($D79,'1. Вставить из конвертера'!$A:$A,0),COLUMN(AA50))</f>
        <v>0</v>
      </c>
      <c r="AB56" s="33">
        <f>INDEX('1. Вставить из конвертера'!$1:$1048576,MATCH($B79,'1. Вставить из конвертера'!$A:$A,0),COLUMN(AB50))+INDEX('1. Вставить из конвертера'!$1:$1048576,MATCH($C79,'1. Вставить из конвертера'!$A:$A,0),COLUMN(AB50))+INDEX('1. Вставить из конвертера'!$1:$1048576,MATCH($D79,'1. Вставить из конвертера'!$A:$A,0),COLUMN(AB50))</f>
        <v>0</v>
      </c>
      <c r="AC56" s="33">
        <f>INDEX('1. Вставить из конвертера'!$1:$1048576,MATCH($B79,'1. Вставить из конвертера'!$A:$A,0),COLUMN(AC50))+INDEX('1. Вставить из конвертера'!$1:$1048576,MATCH($C79,'1. Вставить из конвертера'!$A:$A,0),COLUMN(AC50))+INDEX('1. Вставить из конвертера'!$1:$1048576,MATCH($D79,'1. Вставить из конвертера'!$A:$A,0),COLUMN(AC50))</f>
        <v>0</v>
      </c>
      <c r="AD56" s="33">
        <f>INDEX('1. Вставить из конвертера'!$1:$1048576,MATCH($B79,'1. Вставить из конвертера'!$A:$A,0),COLUMN(AD50))+INDEX('1. Вставить из конвертера'!$1:$1048576,MATCH($C79,'1. Вставить из конвертера'!$A:$A,0),COLUMN(AD50))+INDEX('1. Вставить из конвертера'!$1:$1048576,MATCH($D79,'1. Вставить из конвертера'!$A:$A,0),COLUMN(AD50))</f>
        <v>0</v>
      </c>
      <c r="AE56" s="33">
        <f>INDEX('1. Вставить из конвертера'!$1:$1048576,MATCH($B79,'1. Вставить из конвертера'!$A:$A,0),COLUMN(AE50))+INDEX('1. Вставить из конвертера'!$1:$1048576,MATCH($C79,'1. Вставить из конвертера'!$A:$A,0),COLUMN(AE50))+INDEX('1. Вставить из конвертера'!$1:$1048576,MATCH($D79,'1. Вставить из конвертера'!$A:$A,0),COLUMN(AE50))</f>
        <v>0</v>
      </c>
      <c r="AF56" s="33">
        <f>INDEX('1. Вставить из конвертера'!$1:$1048576,MATCH($B79,'1. Вставить из конвертера'!$A:$A,0),COLUMN(AF50))+INDEX('1. Вставить из конвертера'!$1:$1048576,MATCH($C79,'1. Вставить из конвертера'!$A:$A,0),COLUMN(AF50))+INDEX('1. Вставить из конвертера'!$1:$1048576,MATCH($D79,'1. Вставить из конвертера'!$A:$A,0),COLUMN(AF50))</f>
        <v>0</v>
      </c>
      <c r="AG56" s="33">
        <f>INDEX('1. Вставить из конвертера'!$1:$1048576,MATCH($B79,'1. Вставить из конвертера'!$A:$A,0),COLUMN(AG50))+INDEX('1. Вставить из конвертера'!$1:$1048576,MATCH($C79,'1. Вставить из конвертера'!$A:$A,0),COLUMN(AG50))+INDEX('1. Вставить из конвертера'!$1:$1048576,MATCH($D79,'1. Вставить из конвертера'!$A:$A,0),COLUMN(AG50))</f>
        <v>0</v>
      </c>
      <c r="AH56" s="33">
        <f>INDEX('1. Вставить из конвертера'!$1:$1048576,MATCH($B79,'1. Вставить из конвертера'!$A:$A,0),COLUMN(AH50))+INDEX('1. Вставить из конвертера'!$1:$1048576,MATCH($C79,'1. Вставить из конвертера'!$A:$A,0),COLUMN(AH50))+INDEX('1. Вставить из конвертера'!$1:$1048576,MATCH($D79,'1. Вставить из конвертера'!$A:$A,0),COLUMN(AH50))</f>
        <v>0</v>
      </c>
      <c r="AI56" s="33">
        <f>INDEX('1. Вставить из конвертера'!$1:$1048576,MATCH($B79,'1. Вставить из конвертера'!$A:$A,0),COLUMN(AI50))+INDEX('1. Вставить из конвертера'!$1:$1048576,MATCH($C79,'1. Вставить из конвертера'!$A:$A,0),COLUMN(AI50))+INDEX('1. Вставить из конвертера'!$1:$1048576,MATCH($D79,'1. Вставить из конвертера'!$A:$A,0),COLUMN(AI50))</f>
        <v>0</v>
      </c>
      <c r="AJ56" s="33">
        <f>INDEX('1. Вставить из конвертера'!$1:$1048576,MATCH($B79,'1. Вставить из конвертера'!$A:$A,0),COLUMN(AJ50))+INDEX('1. Вставить из конвертера'!$1:$1048576,MATCH($C79,'1. Вставить из конвертера'!$A:$A,0),COLUMN(AJ50))+INDEX('1. Вставить из конвертера'!$1:$1048576,MATCH($D79,'1. Вставить из конвертера'!$A:$A,0),COLUMN(AJ50))</f>
        <v>0</v>
      </c>
      <c r="AK56" s="33">
        <f>INDEX('1. Вставить из конвертера'!$1:$1048576,MATCH($B79,'1. Вставить из конвертера'!$A:$A,0),COLUMN(AK50))+INDEX('1. Вставить из конвертера'!$1:$1048576,MATCH($C79,'1. Вставить из конвертера'!$A:$A,0),COLUMN(AK50))+INDEX('1. Вставить из конвертера'!$1:$1048576,MATCH($D79,'1. Вставить из конвертера'!$A:$A,0),COLUMN(AK50))</f>
        <v>0</v>
      </c>
      <c r="AL56" s="33">
        <f>INDEX('1. Вставить из конвертера'!$1:$1048576,MATCH($B79,'1. Вставить из конвертера'!$A:$A,0),COLUMN(AL50))+INDEX('1. Вставить из конвертера'!$1:$1048576,MATCH($C79,'1. Вставить из конвертера'!$A:$A,0),COLUMN(AL50))+INDEX('1. Вставить из конвертера'!$1:$1048576,MATCH($D79,'1. Вставить из конвертера'!$A:$A,0),COLUMN(AL50))</f>
        <v>0</v>
      </c>
      <c r="AM56" s="33">
        <f>INDEX('1. Вставить из конвертера'!$1:$1048576,MATCH($B79,'1. Вставить из конвертера'!$A:$A,0),COLUMN(AM50))+INDEX('1. Вставить из конвертера'!$1:$1048576,MATCH($C79,'1. Вставить из конвертера'!$A:$A,0),COLUMN(AM50))+INDEX('1. Вставить из конвертера'!$1:$1048576,MATCH($D79,'1. Вставить из конвертера'!$A:$A,0),COLUMN(AM50))</f>
        <v>0</v>
      </c>
      <c r="AN56" s="33">
        <f>INDEX('1. Вставить из конвертера'!$1:$1048576,MATCH($B79,'1. Вставить из конвертера'!$A:$A,0),COLUMN(AN50))+INDEX('1. Вставить из конвертера'!$1:$1048576,MATCH($C79,'1. Вставить из конвертера'!$A:$A,0),COLUMN(AN50))+INDEX('1. Вставить из конвертера'!$1:$1048576,MATCH($D79,'1. Вставить из конвертера'!$A:$A,0),COLUMN(AN50))</f>
        <v>0</v>
      </c>
      <c r="AO56" s="33">
        <f>INDEX('1. Вставить из конвертера'!$1:$1048576,MATCH($B79,'1. Вставить из конвертера'!$A:$A,0),COLUMN(AO50))+INDEX('1. Вставить из конвертера'!$1:$1048576,MATCH($C79,'1. Вставить из конвертера'!$A:$A,0),COLUMN(AO50))+INDEX('1. Вставить из конвертера'!$1:$1048576,MATCH($D79,'1. Вставить из конвертера'!$A:$A,0),COLUMN(AO50))</f>
        <v>0</v>
      </c>
      <c r="AP56" s="33">
        <f>INDEX('1. Вставить из конвертера'!$1:$1048576,MATCH($B79,'1. Вставить из конвертера'!$A:$A,0),COLUMN(AP50))+INDEX('1. Вставить из конвертера'!$1:$1048576,MATCH($C79,'1. Вставить из конвертера'!$A:$A,0),COLUMN(AP50))+INDEX('1. Вставить из конвертера'!$1:$1048576,MATCH($D79,'1. Вставить из конвертера'!$A:$A,0),COLUMN(AP50))</f>
        <v>0</v>
      </c>
      <c r="AQ56" s="33">
        <f>INDEX('1. Вставить из конвертера'!$1:$1048576,MATCH($B79,'1. Вставить из конвертера'!$A:$A,0),COLUMN(AQ50))+INDEX('1. Вставить из конвертера'!$1:$1048576,MATCH($C79,'1. Вставить из конвертера'!$A:$A,0),COLUMN(AQ50))+INDEX('1. Вставить из конвертера'!$1:$1048576,MATCH($D79,'1. Вставить из конвертера'!$A:$A,0),COLUMN(AQ50))</f>
        <v>0</v>
      </c>
      <c r="AR56" s="33">
        <f>INDEX('1. Вставить из конвертера'!$1:$1048576,MATCH($B79,'1. Вставить из конвертера'!$A:$A,0),COLUMN(AR50))+INDEX('1. Вставить из конвертера'!$1:$1048576,MATCH($C79,'1. Вставить из конвертера'!$A:$A,0),COLUMN(AR50))+INDEX('1. Вставить из конвертера'!$1:$1048576,MATCH($D79,'1. Вставить из конвертера'!$A:$A,0),COLUMN(AR50))</f>
        <v>0</v>
      </c>
      <c r="AS56" s="33">
        <f>INDEX('1. Вставить из конвертера'!$1:$1048576,MATCH($B79,'1. Вставить из конвертера'!$A:$A,0),COLUMN(AS50))+INDEX('1. Вставить из конвертера'!$1:$1048576,MATCH($C79,'1. Вставить из конвертера'!$A:$A,0),COLUMN(AS50))+INDEX('1. Вставить из конвертера'!$1:$1048576,MATCH($D79,'1. Вставить из конвертера'!$A:$A,0),COLUMN(AS50))</f>
        <v>0</v>
      </c>
      <c r="AT56" s="33">
        <f>INDEX('1. Вставить из конвертера'!$1:$1048576,MATCH($B79,'1. Вставить из конвертера'!$A:$A,0),COLUMN(AT50))+INDEX('1. Вставить из конвертера'!$1:$1048576,MATCH($C79,'1. Вставить из конвертера'!$A:$A,0),COLUMN(AT50))+INDEX('1. Вставить из конвертера'!$1:$1048576,MATCH($D79,'1. Вставить из конвертера'!$A:$A,0),COLUMN(AT50))</f>
        <v>0</v>
      </c>
      <c r="AU56" s="33">
        <f>INDEX('1. Вставить из конвертера'!$1:$1048576,MATCH($B79,'1. Вставить из конвертера'!$A:$A,0),COLUMN(AU50))+INDEX('1. Вставить из конвертера'!$1:$1048576,MATCH($C79,'1. Вставить из конвертера'!$A:$A,0),COLUMN(AU50))+INDEX('1. Вставить из конвертера'!$1:$1048576,MATCH($D79,'1. Вставить из конвертера'!$A:$A,0),COLUMN(AU50))</f>
        <v>0</v>
      </c>
      <c r="AV56" s="33">
        <f>INDEX('1. Вставить из конвертера'!$1:$1048576,MATCH($B79,'1. Вставить из конвертера'!$A:$A,0),COLUMN(AV50))+INDEX('1. Вставить из конвертера'!$1:$1048576,MATCH($C79,'1. Вставить из конвертера'!$A:$A,0),COLUMN(AV50))+INDEX('1. Вставить из конвертера'!$1:$1048576,MATCH($D79,'1. Вставить из конвертера'!$A:$A,0),COLUMN(AV50))</f>
        <v>0</v>
      </c>
      <c r="AW56" s="33">
        <f>INDEX('1. Вставить из конвертера'!$1:$1048576,MATCH($B79,'1. Вставить из конвертера'!$A:$A,0),COLUMN(AW50))+INDEX('1. Вставить из конвертера'!$1:$1048576,MATCH($C79,'1. Вставить из конвертера'!$A:$A,0),COLUMN(AW50))+INDEX('1. Вставить из конвертера'!$1:$1048576,MATCH($D79,'1. Вставить из конвертера'!$A:$A,0),COLUMN(AW50))</f>
        <v>0</v>
      </c>
      <c r="AX56" s="33">
        <f>INDEX('1. Вставить из конвертера'!$1:$1048576,MATCH($B79,'1. Вставить из конвертера'!$A:$A,0),COLUMN(AX50))+INDEX('1. Вставить из конвертера'!$1:$1048576,MATCH($C79,'1. Вставить из конвертера'!$A:$A,0),COLUMN(AX50))+INDEX('1. Вставить из конвертера'!$1:$1048576,MATCH($D79,'1. Вставить из конвертера'!$A:$A,0),COLUMN(AX50))</f>
        <v>0</v>
      </c>
      <c r="AY56" s="33">
        <f>INDEX('1. Вставить из конвертера'!$1:$1048576,MATCH($B79,'1. Вставить из конвертера'!$A:$A,0),COLUMN(AY50))+INDEX('1. Вставить из конвертера'!$1:$1048576,MATCH($C79,'1. Вставить из конвертера'!$A:$A,0),COLUMN(AY50))+INDEX('1. Вставить из конвертера'!$1:$1048576,MATCH($D79,'1. Вставить из конвертера'!$A:$A,0),COLUMN(AY50))</f>
        <v>0</v>
      </c>
      <c r="AZ56" s="33">
        <f>INDEX('1. Вставить из конвертера'!$1:$1048576,MATCH($B79,'1. Вставить из конвертера'!$A:$A,0),COLUMN(AZ50))+INDEX('1. Вставить из конвертера'!$1:$1048576,MATCH($C79,'1. Вставить из конвертера'!$A:$A,0),COLUMN(AZ50))+INDEX('1. Вставить из конвертера'!$1:$1048576,MATCH($D79,'1. Вставить из конвертера'!$A:$A,0),COLUMN(AZ50))</f>
        <v>0</v>
      </c>
      <c r="BA56" s="33">
        <f>INDEX('1. Вставить из конвертера'!$1:$1048576,MATCH($B79,'1. Вставить из конвертера'!$A:$A,0),COLUMN(BA50))+INDEX('1. Вставить из конвертера'!$1:$1048576,MATCH($C79,'1. Вставить из конвертера'!$A:$A,0),COLUMN(BA50))+INDEX('1. Вставить из конвертера'!$1:$1048576,MATCH($D79,'1. Вставить из конвертера'!$A:$A,0),COLUMN(BA50))</f>
        <v>0</v>
      </c>
      <c r="BB56" s="33">
        <f>INDEX('1. Вставить из конвертера'!$1:$1048576,MATCH($B79,'1. Вставить из конвертера'!$A:$A,0),COLUMN(BB50))+INDEX('1. Вставить из конвертера'!$1:$1048576,MATCH($C79,'1. Вставить из конвертера'!$A:$A,0),COLUMN(BB50))+INDEX('1. Вставить из конвертера'!$1:$1048576,MATCH($D79,'1. Вставить из конвертера'!$A:$A,0),COLUMN(BB50))</f>
        <v>0</v>
      </c>
      <c r="BC56" s="33">
        <f>INDEX('1. Вставить из конвертера'!$1:$1048576,MATCH($B79,'1. Вставить из конвертера'!$A:$A,0),COLUMN(BC50))+INDEX('1. Вставить из конвертера'!$1:$1048576,MATCH($C79,'1. Вставить из конвертера'!$A:$A,0),COLUMN(BC50))+INDEX('1. Вставить из конвертера'!$1:$1048576,MATCH($D79,'1. Вставить из конвертера'!$A:$A,0),COLUMN(BC50))</f>
        <v>0</v>
      </c>
      <c r="BD56" s="33">
        <f>INDEX('1. Вставить из конвертера'!$1:$1048576,MATCH($B79,'1. Вставить из конвертера'!$A:$A,0),COLUMN(BD50))+INDEX('1. Вставить из конвертера'!$1:$1048576,MATCH($C79,'1. Вставить из конвертера'!$A:$A,0),COLUMN(BD50))+INDEX('1. Вставить из конвертера'!$1:$1048576,MATCH($D79,'1. Вставить из конвертера'!$A:$A,0),COLUMN(BD50))</f>
        <v>0</v>
      </c>
      <c r="BE56" s="33">
        <f>INDEX('1. Вставить из конвертера'!$1:$1048576,MATCH($B79,'1. Вставить из конвертера'!$A:$A,0),COLUMN(BE50))+INDEX('1. Вставить из конвертера'!$1:$1048576,MATCH($C79,'1. Вставить из конвертера'!$A:$A,0),COLUMN(BE50))+INDEX('1. Вставить из конвертера'!$1:$1048576,MATCH($D79,'1. Вставить из конвертера'!$A:$A,0),COLUMN(BE50))</f>
        <v>0</v>
      </c>
      <c r="BF56" s="33">
        <f>INDEX('1. Вставить из конвертера'!$1:$1048576,MATCH($B79,'1. Вставить из конвертера'!$A:$A,0),COLUMN(BF50))+INDEX('1. Вставить из конвертера'!$1:$1048576,MATCH($C79,'1. Вставить из конвертера'!$A:$A,0),COLUMN(BF50))+INDEX('1. Вставить из конвертера'!$1:$1048576,MATCH($D79,'1. Вставить из конвертера'!$A:$A,0),COLUMN(BF50))</f>
        <v>0</v>
      </c>
      <c r="BG56" s="33">
        <f>INDEX('1. Вставить из конвертера'!$1:$1048576,MATCH($B79,'1. Вставить из конвертера'!$A:$A,0),COLUMN(BG50))+INDEX('1. Вставить из конвертера'!$1:$1048576,MATCH($C79,'1. Вставить из конвертера'!$A:$A,0),COLUMN(BG50))+INDEX('1. Вставить из конвертера'!$1:$1048576,MATCH($D79,'1. Вставить из конвертера'!$A:$A,0),COLUMN(BG50))</f>
        <v>0</v>
      </c>
      <c r="BH56" s="33">
        <f>INDEX('1. Вставить из конвертера'!$1:$1048576,MATCH($B79,'1. Вставить из конвертера'!$A:$A,0),COLUMN(BH50))+INDEX('1. Вставить из конвертера'!$1:$1048576,MATCH($C79,'1. Вставить из конвертера'!$A:$A,0),COLUMN(BH50))+INDEX('1. Вставить из конвертера'!$1:$1048576,MATCH($D79,'1. Вставить из конвертера'!$A:$A,0),COLUMN(BH50))</f>
        <v>0</v>
      </c>
      <c r="BI56" s="33">
        <f>INDEX('1. Вставить из конвертера'!$1:$1048576,MATCH($B79,'1. Вставить из конвертера'!$A:$A,0),COLUMN(BI50))+INDEX('1. Вставить из конвертера'!$1:$1048576,MATCH($C79,'1. Вставить из конвертера'!$A:$A,0),COLUMN(BI50))+INDEX('1. Вставить из конвертера'!$1:$1048576,MATCH($D79,'1. Вставить из конвертера'!$A:$A,0),COLUMN(BI50))</f>
        <v>0</v>
      </c>
      <c r="BJ56" s="33">
        <f>INDEX('1. Вставить из конвертера'!$1:$1048576,MATCH($B79,'1. Вставить из конвертера'!$A:$A,0),COLUMN(BJ50))+INDEX('1. Вставить из конвертера'!$1:$1048576,MATCH($C79,'1. Вставить из конвертера'!$A:$A,0),COLUMN(BJ50))+INDEX('1. Вставить из конвертера'!$1:$1048576,MATCH($D79,'1. Вставить из конвертера'!$A:$A,0),COLUMN(BJ50))</f>
        <v>0</v>
      </c>
      <c r="BK56" s="33">
        <f>INDEX('1. Вставить из конвертера'!$1:$1048576,MATCH($B79,'1. Вставить из конвертера'!$A:$A,0),COLUMN(BK50))+INDEX('1. Вставить из конвертера'!$1:$1048576,MATCH($C79,'1. Вставить из конвертера'!$A:$A,0),COLUMN(BK50))+INDEX('1. Вставить из конвертера'!$1:$1048576,MATCH($D79,'1. Вставить из конвертера'!$A:$A,0),COLUMN(BK50))</f>
        <v>0</v>
      </c>
      <c r="BL56" s="33">
        <f>INDEX('1. Вставить из конвертера'!$1:$1048576,MATCH($B79,'1. Вставить из конвертера'!$A:$A,0),COLUMN(BL50))+INDEX('1. Вставить из конвертера'!$1:$1048576,MATCH($C79,'1. Вставить из конвертера'!$A:$A,0),COLUMN(BL50))+INDEX('1. Вставить из конвертера'!$1:$1048576,MATCH($D79,'1. Вставить из конвертера'!$A:$A,0),COLUMN(BL50))</f>
        <v>0</v>
      </c>
      <c r="BM56" s="33">
        <f>INDEX('1. Вставить из конвертера'!$1:$1048576,MATCH($B79,'1. Вставить из конвертера'!$A:$A,0),COLUMN(BM50))+INDEX('1. Вставить из конвертера'!$1:$1048576,MATCH($C79,'1. Вставить из конвертера'!$A:$A,0),COLUMN(BM50))+INDEX('1. Вставить из конвертера'!$1:$1048576,MATCH($D79,'1. Вставить из конвертера'!$A:$A,0),COLUMN(BM50))</f>
        <v>0</v>
      </c>
      <c r="BN56" s="33">
        <f>INDEX('1. Вставить из конвертера'!$1:$1048576,MATCH($B79,'1. Вставить из конвертера'!$A:$A,0),COLUMN(BN50))+INDEX('1. Вставить из конвертера'!$1:$1048576,MATCH($C79,'1. Вставить из конвертера'!$A:$A,0),COLUMN(BN50))+INDEX('1. Вставить из конвертера'!$1:$1048576,MATCH($D79,'1. Вставить из конвертера'!$A:$A,0),COLUMN(BN50))</f>
        <v>0</v>
      </c>
      <c r="BO56" s="33">
        <f>INDEX('1. Вставить из конвертера'!$1:$1048576,MATCH($B79,'1. Вставить из конвертера'!$A:$A,0),COLUMN(BO50))+INDEX('1. Вставить из конвертера'!$1:$1048576,MATCH($C79,'1. Вставить из конвертера'!$A:$A,0),COLUMN(BO50))+INDEX('1. Вставить из конвертера'!$1:$1048576,MATCH($D79,'1. Вставить из конвертера'!$A:$A,0),COLUMN(BO50))</f>
        <v>0</v>
      </c>
      <c r="BP56" s="33">
        <f>INDEX('1. Вставить из конвертера'!$1:$1048576,MATCH($B79,'1. Вставить из конвертера'!$A:$A,0),COLUMN(BP50))+INDEX('1. Вставить из конвертера'!$1:$1048576,MATCH($C79,'1. Вставить из конвертера'!$A:$A,0),COLUMN(BP50))+INDEX('1. Вставить из конвертера'!$1:$1048576,MATCH($D79,'1. Вставить из конвертера'!$A:$A,0),COLUMN(BP50))</f>
        <v>0</v>
      </c>
      <c r="BQ56" s="33">
        <f>INDEX('1. Вставить из конвертера'!$1:$1048576,MATCH($B79,'1. Вставить из конвертера'!$A:$A,0),COLUMN(BQ50))+INDEX('1. Вставить из конвертера'!$1:$1048576,MATCH($C79,'1. Вставить из конвертера'!$A:$A,0),COLUMN(BQ50))+INDEX('1. Вставить из конвертера'!$1:$1048576,MATCH($D79,'1. Вставить из конвертера'!$A:$A,0),COLUMN(BQ50))</f>
        <v>0</v>
      </c>
      <c r="BR56" s="33">
        <f>INDEX('1. Вставить из конвертера'!$1:$1048576,MATCH($B79,'1. Вставить из конвертера'!$A:$A,0),COLUMN(BR50))+INDEX('1. Вставить из конвертера'!$1:$1048576,MATCH($C79,'1. Вставить из конвертера'!$A:$A,0),COLUMN(BR50))+INDEX('1. Вставить из конвертера'!$1:$1048576,MATCH($D79,'1. Вставить из конвертера'!$A:$A,0),COLUMN(BR50))</f>
        <v>0</v>
      </c>
      <c r="BS56" s="33">
        <f>INDEX('1. Вставить из конвертера'!$1:$1048576,MATCH($B79,'1. Вставить из конвертера'!$A:$A,0),COLUMN(BS50))+INDEX('1. Вставить из конвертера'!$1:$1048576,MATCH($C79,'1. Вставить из конвертера'!$A:$A,0),COLUMN(BS50))+INDEX('1. Вставить из конвертера'!$1:$1048576,MATCH($D79,'1. Вставить из конвертера'!$A:$A,0),COLUMN(BS50))</f>
        <v>0</v>
      </c>
      <c r="BT56" s="33">
        <f>INDEX('1. Вставить из конвертера'!$1:$1048576,MATCH($B79,'1. Вставить из конвертера'!$A:$A,0),COLUMN(BT50))+INDEX('1. Вставить из конвертера'!$1:$1048576,MATCH($C79,'1. Вставить из конвертера'!$A:$A,0),COLUMN(BT50))+INDEX('1. Вставить из конвертера'!$1:$1048576,MATCH($D79,'1. Вставить из конвертера'!$A:$A,0),COLUMN(BT50))</f>
        <v>0</v>
      </c>
      <c r="BU56" s="33">
        <f>INDEX('1. Вставить из конвертера'!$1:$1048576,MATCH($B79,'1. Вставить из конвертера'!$A:$A,0),COLUMN(BU50))+INDEX('1. Вставить из конвертера'!$1:$1048576,MATCH($C79,'1. Вставить из конвертера'!$A:$A,0),COLUMN(BU50))+INDEX('1. Вставить из конвертера'!$1:$1048576,MATCH($D79,'1. Вставить из конвертера'!$A:$A,0),COLUMN(BU50))</f>
        <v>0</v>
      </c>
      <c r="BV56" s="33">
        <f>INDEX('1. Вставить из конвертера'!$1:$1048576,MATCH($B79,'1. Вставить из конвертера'!$A:$A,0),COLUMN(BV50))+INDEX('1. Вставить из конвертера'!$1:$1048576,MATCH($C79,'1. Вставить из конвертера'!$A:$A,0),COLUMN(BV50))+INDEX('1. Вставить из конвертера'!$1:$1048576,MATCH($D79,'1. Вставить из конвертера'!$A:$A,0),COLUMN(BV50))</f>
        <v>0</v>
      </c>
    </row>
    <row r="57" spans="1:255" s="33" customFormat="1">
      <c r="A57" s="124" t="s">
        <v>57</v>
      </c>
      <c r="B57" s="33" t="e">
        <f>INDEX('1. Вставить из конвертера'!$1:$1048576,MATCH($B80,'1. Вставить из конвертера'!$A:$A,0),COLUMN(B50))+INDEX('1. Вставить из конвертера'!$1:$1048576,MATCH($C80,'1. Вставить из конвертера'!$A:$A,0),COLUMN(B50))+INDEX('1. Вставить из конвертера'!$1:$1048576,MATCH($D80,'1. Вставить из конвертера'!$A:$A,0),COLUMN(B50))</f>
        <v>#N/A</v>
      </c>
    </row>
    <row r="58" spans="1:255" s="33" customFormat="1">
      <c r="A58" s="124" t="s">
        <v>58</v>
      </c>
    </row>
    <row r="59" spans="1:255" s="33" customFormat="1">
      <c r="A59" s="125" t="s">
        <v>59</v>
      </c>
    </row>
    <row r="60" spans="1:255" s="33" customFormat="1">
      <c r="A60" s="125" t="s">
        <v>60</v>
      </c>
    </row>
    <row r="61" spans="1:255" s="33" customFormat="1">
      <c r="A61" s="125" t="s">
        <v>61</v>
      </c>
    </row>
    <row r="62" spans="1:255" s="33" customFormat="1">
      <c r="A62" s="125" t="s">
        <v>62</v>
      </c>
    </row>
    <row r="63" spans="1:255" s="33" customFormat="1">
      <c r="A63" s="126" t="s">
        <v>63</v>
      </c>
    </row>
    <row r="64" spans="1:255" s="33" customFormat="1">
      <c r="A64" s="126" t="s">
        <v>64</v>
      </c>
    </row>
    <row r="65" spans="1:9" s="33" customFormat="1">
      <c r="A65" s="126" t="s">
        <v>65</v>
      </c>
    </row>
    <row r="66" spans="1:9" s="33" customFormat="1">
      <c r="A66" s="126" t="s">
        <v>148</v>
      </c>
    </row>
    <row r="70" spans="1:9">
      <c r="B70" s="16" t="s">
        <v>1</v>
      </c>
      <c r="C70" s="16" t="s">
        <v>2</v>
      </c>
      <c r="D70" s="16" t="s">
        <v>3</v>
      </c>
      <c r="E70" s="16" t="s">
        <v>4</v>
      </c>
      <c r="F70" s="16" t="s">
        <v>5</v>
      </c>
      <c r="G70" s="16" t="s">
        <v>6</v>
      </c>
      <c r="H70" s="16" t="s">
        <v>7</v>
      </c>
      <c r="I70" s="16" t="s">
        <v>8</v>
      </c>
    </row>
    <row r="71" spans="1:9">
      <c r="B71" s="67">
        <f>'2. Вводные'!I5*'2. Вводные'!I11</f>
        <v>196347157.47</v>
      </c>
      <c r="C71" s="67">
        <f>'2. Вводные'!J5*'2. Вводные'!J11</f>
        <v>3471508.8</v>
      </c>
      <c r="D71" s="67">
        <f>'2. Вводные'!K5*'2. Вводные'!K11</f>
        <v>19373413</v>
      </c>
      <c r="E71" s="67">
        <f>'2. Вводные'!L5*'2. Вводные'!L11</f>
        <v>5197753.8</v>
      </c>
      <c r="F71" s="67">
        <f>'2. Вводные'!M5*'2. Вводные'!M11</f>
        <v>2728146</v>
      </c>
      <c r="G71" s="67">
        <f>'2. Вводные'!N5*'2. Вводные'!N11</f>
        <v>551904</v>
      </c>
      <c r="H71" s="67">
        <f>'2. Вводные'!O5*'2. Вводные'!O11</f>
        <v>290511</v>
      </c>
      <c r="I71" s="67">
        <f>'2. Вводные'!P5*'2. Вводные'!P11</f>
        <v>0</v>
      </c>
    </row>
    <row r="72" spans="1:9">
      <c r="B72" s="32"/>
      <c r="C72" s="32"/>
      <c r="D72" s="32"/>
    </row>
    <row r="73" spans="1:9">
      <c r="B73" s="46"/>
      <c r="C73" s="47" t="s">
        <v>149</v>
      </c>
      <c r="D73" s="47" t="s">
        <v>150</v>
      </c>
    </row>
    <row r="74" spans="1:9">
      <c r="B74" s="48" t="s">
        <v>52</v>
      </c>
      <c r="C74" s="46" t="s">
        <v>151</v>
      </c>
      <c r="D74" s="46" t="s">
        <v>152</v>
      </c>
    </row>
    <row r="75" spans="1:9">
      <c r="B75" s="48" t="s">
        <v>53</v>
      </c>
      <c r="C75" s="46" t="s">
        <v>153</v>
      </c>
      <c r="D75" s="46" t="s">
        <v>154</v>
      </c>
    </row>
    <row r="76" spans="1:9">
      <c r="B76" s="48" t="s">
        <v>203</v>
      </c>
      <c r="C76" s="46" t="s">
        <v>155</v>
      </c>
      <c r="D76" s="46" t="s">
        <v>156</v>
      </c>
    </row>
    <row r="77" spans="1:9">
      <c r="B77" s="48" t="s">
        <v>54</v>
      </c>
      <c r="C77" s="46" t="s">
        <v>157</v>
      </c>
      <c r="D77" s="46" t="s">
        <v>158</v>
      </c>
    </row>
    <row r="78" spans="1:9">
      <c r="B78" s="49" t="s">
        <v>55</v>
      </c>
      <c r="C78" s="46" t="s">
        <v>159</v>
      </c>
      <c r="D78" s="46" t="s">
        <v>160</v>
      </c>
    </row>
    <row r="79" spans="1:9">
      <c r="B79" s="49" t="s">
        <v>56</v>
      </c>
      <c r="C79" s="46" t="s">
        <v>161</v>
      </c>
      <c r="D79" s="46" t="s">
        <v>162</v>
      </c>
    </row>
    <row r="80" spans="1:9">
      <c r="B80" s="49" t="s">
        <v>57</v>
      </c>
      <c r="C80" s="46" t="s">
        <v>163</v>
      </c>
      <c r="D80" s="46" t="s">
        <v>164</v>
      </c>
    </row>
    <row r="81" spans="2:4">
      <c r="B81" s="49" t="s">
        <v>58</v>
      </c>
      <c r="C81" s="46" t="s">
        <v>165</v>
      </c>
      <c r="D81" s="46" t="s">
        <v>166</v>
      </c>
    </row>
    <row r="82" spans="2:4">
      <c r="B82" s="50" t="s">
        <v>59</v>
      </c>
      <c r="C82" s="46" t="s">
        <v>167</v>
      </c>
      <c r="D82" s="46" t="s">
        <v>168</v>
      </c>
    </row>
    <row r="83" spans="2:4">
      <c r="B83" s="50" t="s">
        <v>60</v>
      </c>
      <c r="C83" s="46" t="s">
        <v>169</v>
      </c>
      <c r="D83" s="46" t="s">
        <v>170</v>
      </c>
    </row>
    <row r="84" spans="2:4">
      <c r="B84" s="50" t="s">
        <v>61</v>
      </c>
      <c r="C84" s="46" t="s">
        <v>171</v>
      </c>
      <c r="D84" s="46" t="s">
        <v>172</v>
      </c>
    </row>
    <row r="85" spans="2:4">
      <c r="B85" s="50" t="s">
        <v>62</v>
      </c>
      <c r="C85" s="46" t="s">
        <v>173</v>
      </c>
      <c r="D85" s="46" t="s">
        <v>174</v>
      </c>
    </row>
    <row r="86" spans="2:4">
      <c r="B86" s="51" t="s">
        <v>63</v>
      </c>
      <c r="C86" s="46" t="s">
        <v>175</v>
      </c>
      <c r="D86" s="46" t="s">
        <v>176</v>
      </c>
    </row>
    <row r="87" spans="2:4">
      <c r="B87" s="51" t="s">
        <v>64</v>
      </c>
      <c r="C87" s="46" t="s">
        <v>177</v>
      </c>
      <c r="D87" s="46" t="s">
        <v>178</v>
      </c>
    </row>
    <row r="88" spans="2:4">
      <c r="B88" s="51" t="s">
        <v>65</v>
      </c>
      <c r="C88" s="46" t="s">
        <v>179</v>
      </c>
      <c r="D88" s="46" t="s">
        <v>180</v>
      </c>
    </row>
    <row r="89" spans="2:4">
      <c r="B89" s="51" t="s">
        <v>148</v>
      </c>
      <c r="C89" s="46" t="s">
        <v>181</v>
      </c>
      <c r="D89" s="46" t="s">
        <v>182</v>
      </c>
    </row>
  </sheetData>
  <sheetProtection selectLockedCells="1" selectUnlockedCells="1"/>
  <mergeCells count="11">
    <mergeCell ref="L44:N44"/>
    <mergeCell ref="O44:Q44"/>
    <mergeCell ref="L42:Q42"/>
    <mergeCell ref="L43:N43"/>
    <mergeCell ref="O43:Q43"/>
    <mergeCell ref="A49:A50"/>
    <mergeCell ref="A11:D11"/>
    <mergeCell ref="A21:D21"/>
    <mergeCell ref="A31:D31"/>
    <mergeCell ref="A1:D1"/>
    <mergeCell ref="B42:B45"/>
  </mergeCells>
  <phoneticPr fontId="5" type="noConversion"/>
  <hyperlinks>
    <hyperlink ref="C73" r:id="rId1" tooltip="Минералы" display="http://eve-media.ru/%D0%9C%D0%B8%D0%BD%D0%B5%D1%80%D0%B0%D0%BB%D1%8B"/>
    <hyperlink ref="D73" r:id="rId2" tooltip="Минералы" display="http://eve-media.ru/%D0%9C%D0%B8%D0%BD%D0%B5%D1%80%D0%B0%D0%BB%D1%8B"/>
  </hyperlinks>
  <pageMargins left="0.78749999999999998" right="0.78749999999999998" top="1.0527777777777778" bottom="1.0527777777777778" header="0.78749999999999998" footer="0.78749999999999998"/>
  <pageSetup paperSize="9" firstPageNumber="0" orientation="portrait" horizontalDpi="300" verticalDpi="300" r:id="rId3"/>
  <headerFooter alignWithMargins="0">
    <oddHeader>&amp;C&amp;"Times New Roman,Обычный"&amp;12&amp;A</oddHeader>
    <oddFooter>&amp;C&amp;"Times New Roman,Обычный"&amp;12Страница &amp;P</oddFooter>
  </headerFooter>
  <tableParts count="4">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dimension ref="A1:Q39"/>
  <sheetViews>
    <sheetView workbookViewId="0">
      <selection activeCell="E17" sqref="E17:K17"/>
    </sheetView>
  </sheetViews>
  <sheetFormatPr defaultRowHeight="15"/>
  <cols>
    <col min="1" max="1" width="2.42578125" customWidth="1"/>
    <col min="2" max="2" width="25.28515625" customWidth="1"/>
    <col min="3" max="4" width="12" customWidth="1"/>
    <col min="5" max="10" width="10.7109375" customWidth="1"/>
    <col min="11" max="11" width="12" customWidth="1"/>
    <col min="12" max="12" width="21.5703125" customWidth="1"/>
    <col min="13" max="13" width="14.42578125" customWidth="1"/>
    <col min="14" max="14" width="2.85546875" customWidth="1"/>
    <col min="16" max="16" width="2.28515625" customWidth="1"/>
  </cols>
  <sheetData>
    <row r="1" spans="1:17">
      <c r="A1" s="1"/>
      <c r="B1" s="1"/>
      <c r="C1" s="1"/>
      <c r="D1" s="1"/>
      <c r="E1" s="1"/>
      <c r="F1" s="1"/>
      <c r="G1" s="1"/>
      <c r="H1" s="1"/>
      <c r="I1" s="1"/>
      <c r="J1" s="1"/>
      <c r="K1" s="1"/>
      <c r="L1" s="1"/>
      <c r="M1" s="1"/>
      <c r="N1" s="1"/>
      <c r="O1" s="1"/>
      <c r="P1" s="1"/>
      <c r="Q1" s="1"/>
    </row>
    <row r="2" spans="1:17" ht="18.75">
      <c r="A2" s="1"/>
      <c r="B2" s="2" t="s">
        <v>0</v>
      </c>
      <c r="C2" s="2" t="s">
        <v>1</v>
      </c>
      <c r="D2" s="2" t="s">
        <v>2</v>
      </c>
      <c r="E2" s="2" t="s">
        <v>3</v>
      </c>
      <c r="F2" s="2" t="s">
        <v>4</v>
      </c>
      <c r="G2" s="2" t="s">
        <v>5</v>
      </c>
      <c r="H2" s="2" t="s">
        <v>6</v>
      </c>
      <c r="I2" s="2" t="s">
        <v>7</v>
      </c>
      <c r="J2" s="2" t="s">
        <v>8</v>
      </c>
      <c r="K2" s="1"/>
      <c r="L2" s="2" t="s">
        <v>9</v>
      </c>
      <c r="M2" s="3">
        <v>20</v>
      </c>
      <c r="N2" s="4" t="s">
        <v>10</v>
      </c>
      <c r="O2" s="1"/>
      <c r="P2" s="1"/>
      <c r="Q2" s="1"/>
    </row>
    <row r="3" spans="1:17">
      <c r="A3" s="1"/>
      <c r="B3" s="2" t="s">
        <v>11</v>
      </c>
      <c r="C3" s="5">
        <v>2.21</v>
      </c>
      <c r="D3" s="5">
        <v>4.2300000000000004</v>
      </c>
      <c r="E3" s="5">
        <v>28.35</v>
      </c>
      <c r="F3" s="5">
        <v>64.17</v>
      </c>
      <c r="G3" s="5">
        <v>536.14</v>
      </c>
      <c r="H3" s="5">
        <v>994.24</v>
      </c>
      <c r="I3" s="5">
        <v>2912.67</v>
      </c>
      <c r="J3" s="5">
        <v>4251.01</v>
      </c>
      <c r="K3" s="1"/>
      <c r="L3" s="1"/>
      <c r="M3" s="1"/>
      <c r="N3" s="1"/>
      <c r="O3" s="1"/>
      <c r="P3" s="1"/>
      <c r="Q3" s="1"/>
    </row>
    <row r="4" spans="1:17">
      <c r="A4" s="1"/>
      <c r="B4" s="1"/>
      <c r="C4" s="1"/>
      <c r="D4" s="1"/>
      <c r="E4" s="1"/>
      <c r="F4" s="1"/>
      <c r="G4" s="1"/>
      <c r="H4" s="1"/>
      <c r="I4" s="1"/>
      <c r="J4" s="1"/>
      <c r="K4" s="1"/>
      <c r="L4" s="2" t="s">
        <v>12</v>
      </c>
      <c r="M4" s="6"/>
      <c r="N4" s="1"/>
      <c r="O4" s="1"/>
      <c r="P4" s="1"/>
      <c r="Q4" s="1"/>
    </row>
    <row r="5" spans="1:17">
      <c r="A5" s="1"/>
      <c r="B5" s="1"/>
      <c r="C5" s="1"/>
      <c r="D5" s="1"/>
      <c r="E5" s="1"/>
      <c r="F5" s="1"/>
      <c r="G5" s="1"/>
      <c r="H5" s="1"/>
      <c r="I5" s="1"/>
      <c r="J5" s="1"/>
      <c r="K5" s="1"/>
      <c r="L5" s="7" t="s">
        <v>13</v>
      </c>
      <c r="M5" s="6"/>
      <c r="N5" s="1"/>
      <c r="O5" s="1"/>
      <c r="P5" s="1"/>
      <c r="Q5" s="1"/>
    </row>
    <row r="6" spans="1:17">
      <c r="A6" s="1"/>
      <c r="B6" s="2" t="s">
        <v>14</v>
      </c>
      <c r="C6" s="2" t="s">
        <v>15</v>
      </c>
      <c r="D6" s="2" t="s">
        <v>16</v>
      </c>
      <c r="E6" s="2" t="s">
        <v>17</v>
      </c>
      <c r="F6" s="2" t="s">
        <v>18</v>
      </c>
      <c r="G6" s="2" t="s">
        <v>19</v>
      </c>
      <c r="H6" s="2" t="s">
        <v>20</v>
      </c>
      <c r="I6" s="2" t="s">
        <v>21</v>
      </c>
      <c r="J6" s="2" t="s">
        <v>22</v>
      </c>
      <c r="K6" s="1"/>
      <c r="L6" s="7" t="s">
        <v>23</v>
      </c>
      <c r="M6" s="6"/>
      <c r="N6" s="1"/>
      <c r="O6" s="1"/>
      <c r="P6" s="1"/>
      <c r="Q6" s="1"/>
    </row>
    <row r="7" spans="1:17">
      <c r="A7" s="1"/>
      <c r="B7" s="2" t="s">
        <v>24</v>
      </c>
      <c r="C7" s="8" t="e">
        <f>#REF!*0.1+#REF!*0.15+#REF!*0.3+#REF!*0.35+#REF!*0.6+#REF!*1.2+#REF!*2+#REF!*3+#REF!*3+#REF!*5+#REF!*8+#REF!*16+#REF!*16+#REF!*16+#REF!*16+#REF!*40</f>
        <v>#REF!</v>
      </c>
      <c r="D7" s="8" t="e">
        <f>#REF!*0.1+#REF!*0.15+#REF!*0.3+#REF!*0.35+#REF!*0.6+#REF!*1.2+#REF!*2+#REF!*3+#REF!*3+#REF!*5+#REF!*8+#REF!*16+#REF!*16+#REF!*16+#REF!*16+#REF!*40</f>
        <v>#REF!</v>
      </c>
      <c r="E7" s="8" t="e">
        <f>#REF!*0.1+#REF!*0.15+#REF!*0.3+#REF!*0.35+#REF!*0.6+#REF!*1.2+#REF!*2+#REF!*3+#REF!*3+#REF!*5+#REF!*8+#REF!*16+#REF!*16+#REF!*16+#REF!*16+#REF!*40</f>
        <v>#REF!</v>
      </c>
      <c r="F7" s="8" t="e">
        <f>#REF!*0.1+#REF!*0.15+#REF!*0.3+#REF!*0.35+#REF!*0.6+#REF!*1.2+#REF!*2+#REF!*3+#REF!*3+#REF!*5+#REF!*8+#REF!*16+#REF!*16+#REF!*16+#REF!*16+#REF!*40</f>
        <v>#REF!</v>
      </c>
      <c r="G7" s="8" t="e">
        <f>#REF!*0.1+#REF!*0.15+#REF!*0.3+#REF!*0.35+#REF!*0.6+#REF!*1.2+#REF!*2+#REF!*3+#REF!*3+#REF!*5+#REF!*8+#REF!*16+#REF!*16+#REF!*16+#REF!*16+#REF!*40</f>
        <v>#REF!</v>
      </c>
      <c r="H7" s="8" t="e">
        <f>#REF!*0.1+#REF!*0.15+#REF!*0.3+#REF!*0.35+#REF!*0.6+#REF!*1.2+#REF!*2+#REF!*3+#REF!*3+#REF!*5+#REF!*8+#REF!*16+#REF!*16+#REF!*16+#REF!*16+#REF!*40</f>
        <v>#REF!</v>
      </c>
      <c r="I7" s="8" t="e">
        <f>#REF!*0.1+#REF!*0.15+#REF!*0.3+#REF!*0.35+#REF!*0.6+#REF!*1.2+#REF!*2+#REF!*3+#REF!*3+#REF!*5+#REF!*8+#REF!*16+#REF!*16+#REF!*16+#REF!*16+#REF!*40</f>
        <v>#REF!</v>
      </c>
      <c r="J7" s="8" t="e">
        <f>#REF!*0.1+#REF!*0.15+#REF!*0.3+#REF!*0.35+#REF!*0.6+#REF!*1.2+#REF!*2+#REF!*3+#REF!*3+#REF!*5+#REF!*8+#REF!*16+#REF!*16+#REF!*16+#REF!*16+#REF!*40</f>
        <v>#REF!</v>
      </c>
      <c r="K7" s="1"/>
      <c r="L7" s="7" t="s">
        <v>25</v>
      </c>
      <c r="M7" s="6"/>
      <c r="N7" s="6"/>
      <c r="O7" s="1"/>
      <c r="P7" s="1"/>
      <c r="Q7" s="1"/>
    </row>
    <row r="8" spans="1:17">
      <c r="A8" s="1"/>
      <c r="B8" s="2" t="s">
        <v>26</v>
      </c>
      <c r="C8" s="9" t="e">
        <f>C7/C10</f>
        <v>#REF!</v>
      </c>
      <c r="D8" s="9" t="e">
        <f>D7/C10</f>
        <v>#REF!</v>
      </c>
      <c r="E8" s="9" t="e">
        <f>E7/C10</f>
        <v>#REF!</v>
      </c>
      <c r="F8" s="9" t="e">
        <f>F7/C10</f>
        <v>#REF!</v>
      </c>
      <c r="G8" s="9" t="e">
        <f>G7/C10</f>
        <v>#REF!</v>
      </c>
      <c r="H8" s="9" t="e">
        <f>H7/C10</f>
        <v>#REF!</v>
      </c>
      <c r="I8" s="9" t="e">
        <f>I7/C10</f>
        <v>#REF!</v>
      </c>
      <c r="J8" s="9" t="e">
        <f>J7/C10</f>
        <v>#REF!</v>
      </c>
      <c r="K8" s="1"/>
      <c r="L8" s="10"/>
      <c r="M8" s="6"/>
      <c r="N8" s="1"/>
      <c r="O8" s="1"/>
      <c r="P8" s="1"/>
      <c r="Q8" s="1"/>
    </row>
    <row r="9" spans="1:17">
      <c r="A9" s="1"/>
      <c r="B9" s="1"/>
      <c r="C9" s="1"/>
      <c r="D9" s="1"/>
      <c r="E9" s="1"/>
      <c r="F9" s="1"/>
      <c r="G9" s="1"/>
      <c r="H9" s="1"/>
      <c r="I9" s="1"/>
      <c r="J9" s="1"/>
      <c r="K9" s="1"/>
      <c r="L9" s="7" t="s">
        <v>27</v>
      </c>
      <c r="M9" s="7"/>
      <c r="N9" s="7"/>
      <c r="O9" s="7"/>
      <c r="P9" s="9"/>
      <c r="Q9" s="1"/>
    </row>
    <row r="10" spans="1:17">
      <c r="A10" s="1"/>
      <c r="B10" s="2" t="s">
        <v>28</v>
      </c>
      <c r="C10" s="9" t="e">
        <f>C7+D7+E7+F7+G7+H7+I7+J7</f>
        <v>#REF!</v>
      </c>
      <c r="D10" s="1"/>
      <c r="E10" s="1"/>
      <c r="F10" s="1"/>
      <c r="G10" s="1"/>
      <c r="H10" s="1"/>
      <c r="I10" s="1"/>
      <c r="J10" s="1"/>
      <c r="K10" s="1"/>
      <c r="L10" s="7" t="s">
        <v>29</v>
      </c>
      <c r="M10" s="7"/>
      <c r="N10" s="7"/>
      <c r="O10" s="7"/>
      <c r="P10" s="9"/>
      <c r="Q10" s="1"/>
    </row>
    <row r="11" spans="1:17">
      <c r="A11" s="1"/>
      <c r="B11" s="1"/>
      <c r="C11" s="1"/>
      <c r="D11" s="1"/>
      <c r="E11" s="1"/>
      <c r="F11" s="1"/>
      <c r="G11" s="1"/>
      <c r="H11" s="1"/>
      <c r="I11" s="1"/>
      <c r="J11" s="1"/>
      <c r="K11" s="1"/>
      <c r="L11" s="1"/>
      <c r="M11" s="1"/>
      <c r="N11" s="1"/>
      <c r="O11" s="1"/>
      <c r="P11" s="1"/>
      <c r="Q11" s="1"/>
    </row>
    <row r="12" spans="1:17">
      <c r="A12" s="1"/>
      <c r="B12" s="2"/>
      <c r="C12" s="2" t="s">
        <v>1</v>
      </c>
      <c r="D12" s="2" t="s">
        <v>2</v>
      </c>
      <c r="E12" s="2" t="s">
        <v>3</v>
      </c>
      <c r="F12" s="2" t="s">
        <v>4</v>
      </c>
      <c r="G12" s="2" t="s">
        <v>5</v>
      </c>
      <c r="H12" s="2" t="s">
        <v>6</v>
      </c>
      <c r="I12" s="2" t="s">
        <v>7</v>
      </c>
      <c r="J12" s="2" t="s">
        <v>8</v>
      </c>
      <c r="K12" s="2" t="s">
        <v>30</v>
      </c>
      <c r="L12" s="1"/>
      <c r="M12" s="1"/>
      <c r="N12" s="1"/>
      <c r="O12" s="1"/>
      <c r="P12" s="1"/>
      <c r="Q12" s="1"/>
    </row>
    <row r="13" spans="1:17">
      <c r="A13" s="1"/>
      <c r="B13" s="2" t="s">
        <v>31</v>
      </c>
      <c r="C13" s="8"/>
      <c r="D13" s="8"/>
      <c r="E13" s="8"/>
      <c r="F13" s="8"/>
      <c r="G13" s="8"/>
      <c r="H13" s="8"/>
      <c r="I13" s="8"/>
      <c r="J13" s="8"/>
      <c r="K13" s="9"/>
      <c r="L13" s="1"/>
      <c r="M13" s="1"/>
      <c r="N13" s="1"/>
      <c r="O13" s="1"/>
      <c r="P13" s="1"/>
      <c r="Q13" s="1"/>
    </row>
    <row r="14" spans="1:17">
      <c r="A14" s="1"/>
      <c r="B14" s="2" t="s">
        <v>32</v>
      </c>
      <c r="C14" s="9">
        <f t="shared" ref="C14:J14" si="0">C3*C13</f>
        <v>0</v>
      </c>
      <c r="D14" s="9">
        <f t="shared" si="0"/>
        <v>0</v>
      </c>
      <c r="E14" s="9">
        <f t="shared" si="0"/>
        <v>0</v>
      </c>
      <c r="F14" s="9">
        <f t="shared" si="0"/>
        <v>0</v>
      </c>
      <c r="G14" s="9">
        <f t="shared" si="0"/>
        <v>0</v>
      </c>
      <c r="H14" s="9">
        <f t="shared" si="0"/>
        <v>0</v>
      </c>
      <c r="I14" s="9">
        <f t="shared" si="0"/>
        <v>0</v>
      </c>
      <c r="J14" s="9">
        <f t="shared" si="0"/>
        <v>0</v>
      </c>
      <c r="K14" s="9">
        <f>C14+D14+E14+F14+G14+H14+I14+J14</f>
        <v>0</v>
      </c>
      <c r="L14" s="1"/>
      <c r="M14" s="1"/>
      <c r="N14" s="1"/>
      <c r="O14" s="1"/>
      <c r="P14" s="1"/>
      <c r="Q14" s="1"/>
    </row>
    <row r="15" spans="1:17">
      <c r="A15" s="1"/>
      <c r="B15" s="6"/>
      <c r="C15" s="1"/>
      <c r="D15" s="1"/>
      <c r="E15" s="1"/>
      <c r="F15" s="1"/>
      <c r="G15" s="1"/>
      <c r="H15" s="1"/>
      <c r="I15" s="1"/>
      <c r="J15" s="1"/>
      <c r="K15" s="1"/>
      <c r="L15" s="1"/>
      <c r="M15" s="1"/>
      <c r="N15" s="1"/>
      <c r="O15" s="1"/>
      <c r="P15" s="1"/>
      <c r="Q15" s="1"/>
    </row>
    <row r="16" spans="1:17" ht="18.75">
      <c r="A16" s="1"/>
      <c r="B16" s="2" t="s">
        <v>33</v>
      </c>
      <c r="C16" s="3">
        <v>8</v>
      </c>
      <c r="D16" s="4" t="s">
        <v>10</v>
      </c>
      <c r="E16" s="1"/>
      <c r="F16" s="1"/>
      <c r="G16" s="1"/>
      <c r="H16" s="1"/>
      <c r="I16" s="1"/>
      <c r="J16" s="1"/>
      <c r="K16" s="1"/>
      <c r="L16" s="1"/>
      <c r="M16" s="1"/>
      <c r="N16" s="1"/>
      <c r="O16" s="1"/>
      <c r="P16" s="1"/>
      <c r="Q16" s="1"/>
    </row>
    <row r="17" spans="1:17" ht="12.75" customHeight="1">
      <c r="A17" s="1"/>
      <c r="B17" s="6"/>
      <c r="C17" s="1"/>
      <c r="D17" s="1"/>
      <c r="E17" s="91" t="s">
        <v>34</v>
      </c>
      <c r="F17" s="91"/>
      <c r="G17" s="91"/>
      <c r="H17" s="91"/>
      <c r="I17" s="91"/>
      <c r="J17" s="91"/>
      <c r="K17" s="91"/>
      <c r="L17" s="1"/>
      <c r="M17" s="1"/>
      <c r="N17" s="1"/>
      <c r="O17" s="1"/>
      <c r="P17" s="1"/>
      <c r="Q17" s="1"/>
    </row>
    <row r="18" spans="1:17">
      <c r="A18" s="1"/>
      <c r="B18" s="2" t="s">
        <v>35</v>
      </c>
      <c r="C18" s="8">
        <v>1</v>
      </c>
      <c r="D18" s="1"/>
      <c r="E18" s="1"/>
      <c r="F18" s="1"/>
      <c r="G18" s="1"/>
      <c r="H18" s="1"/>
      <c r="I18" s="1"/>
      <c r="J18" s="1"/>
      <c r="K18" s="1"/>
      <c r="L18" s="1"/>
      <c r="M18" s="1"/>
      <c r="N18" s="1"/>
      <c r="O18" s="1"/>
      <c r="P18" s="1"/>
      <c r="Q18" s="1"/>
    </row>
    <row r="19" spans="1:17">
      <c r="A19" s="1"/>
      <c r="B19" s="2" t="s">
        <v>36</v>
      </c>
      <c r="C19" s="8">
        <v>1</v>
      </c>
      <c r="D19" s="1"/>
      <c r="E19" s="1"/>
      <c r="F19" s="1"/>
      <c r="G19" s="1"/>
      <c r="H19" s="1"/>
      <c r="I19" s="1"/>
      <c r="J19" s="1"/>
      <c r="K19" s="1"/>
      <c r="L19" s="1"/>
      <c r="M19" s="1"/>
      <c r="N19" s="1"/>
      <c r="O19" s="1"/>
      <c r="P19" s="1"/>
      <c r="Q19" s="1"/>
    </row>
    <row r="20" spans="1:17">
      <c r="A20" s="1"/>
      <c r="B20" s="6"/>
      <c r="C20" s="1"/>
      <c r="D20" s="1"/>
      <c r="E20" s="1"/>
      <c r="F20" s="1"/>
      <c r="G20" s="1"/>
      <c r="H20" s="1"/>
      <c r="I20" s="1"/>
      <c r="J20" s="1"/>
      <c r="K20" s="1"/>
      <c r="L20" s="1"/>
      <c r="M20" s="1"/>
      <c r="N20" s="1"/>
      <c r="O20" s="1"/>
      <c r="P20" s="1"/>
      <c r="Q20" s="1"/>
    </row>
    <row r="21" spans="1:17">
      <c r="A21" s="1"/>
      <c r="B21" s="2" t="s">
        <v>37</v>
      </c>
      <c r="C21" s="9">
        <f>C13-K26-L26*C19*C18-M26</f>
        <v>0</v>
      </c>
      <c r="D21" s="9">
        <f>D13-K27-L27*C19*C18-M27</f>
        <v>0</v>
      </c>
      <c r="E21" s="9">
        <f>E13-K28-L28*C19*C18-M28</f>
        <v>0</v>
      </c>
      <c r="F21" s="9">
        <f>F13-K29-L29*C19*C18-M29</f>
        <v>0</v>
      </c>
      <c r="G21" s="9">
        <f>G13-K30-L30*C19*C18-M30</f>
        <v>0</v>
      </c>
      <c r="H21" s="9">
        <f>H13-K31-L31*C19*C18-M31</f>
        <v>0</v>
      </c>
      <c r="I21" s="9">
        <f>I13-K32-L32*C19*C18-M32</f>
        <v>0</v>
      </c>
      <c r="J21" s="9">
        <f>J13-K33-L33*C19*C18-M33</f>
        <v>0</v>
      </c>
      <c r="K21" s="1"/>
      <c r="L21" s="1"/>
      <c r="M21" s="1"/>
      <c r="N21" s="1"/>
      <c r="O21" s="1"/>
      <c r="P21" s="1"/>
      <c r="Q21" s="1"/>
    </row>
    <row r="22" spans="1:17">
      <c r="A22" s="1"/>
      <c r="B22" s="6"/>
      <c r="C22" s="1"/>
      <c r="D22" s="1"/>
      <c r="E22" s="1"/>
      <c r="F22" s="1"/>
      <c r="G22" s="1"/>
      <c r="H22" s="1"/>
      <c r="I22" s="1"/>
      <c r="J22" s="1"/>
      <c r="K22" s="1"/>
      <c r="L22" s="1"/>
      <c r="M22" s="1"/>
      <c r="N22" s="1"/>
      <c r="O22" s="1"/>
      <c r="P22" s="1"/>
      <c r="Q22" s="1"/>
    </row>
    <row r="23" spans="1:17">
      <c r="A23" s="1"/>
      <c r="B23" s="2" t="s">
        <v>38</v>
      </c>
      <c r="C23" s="9" t="e">
        <f>C8*C21</f>
        <v>#REF!</v>
      </c>
      <c r="D23" s="9" t="e">
        <f>D8*C21</f>
        <v>#REF!</v>
      </c>
      <c r="E23" s="9" t="e">
        <f>E8*C21</f>
        <v>#REF!</v>
      </c>
      <c r="F23" s="9" t="e">
        <f>F8*C21</f>
        <v>#REF!</v>
      </c>
      <c r="G23" s="9" t="e">
        <f>G8*C21</f>
        <v>#REF!</v>
      </c>
      <c r="H23" s="9" t="e">
        <f>H8*C21</f>
        <v>#REF!</v>
      </c>
      <c r="I23" s="9" t="e">
        <f>I8*C21</f>
        <v>#REF!</v>
      </c>
      <c r="J23" s="9" t="e">
        <f>J8*C21</f>
        <v>#REF!</v>
      </c>
      <c r="K23" s="1"/>
      <c r="L23" s="1"/>
      <c r="M23" s="1"/>
      <c r="N23" s="1"/>
      <c r="O23" s="1"/>
      <c r="P23" s="1"/>
      <c r="Q23" s="1"/>
    </row>
    <row r="24" spans="1:17">
      <c r="A24" s="1"/>
      <c r="B24" s="6"/>
      <c r="C24" s="1"/>
      <c r="D24" s="1"/>
      <c r="E24" s="1"/>
      <c r="F24" s="1"/>
      <c r="G24" s="1"/>
      <c r="H24" s="1"/>
      <c r="I24" s="1"/>
      <c r="J24" s="1"/>
      <c r="K24" s="1"/>
      <c r="L24" s="1"/>
      <c r="M24" s="1"/>
      <c r="N24" s="1"/>
      <c r="O24" s="1"/>
      <c r="P24" s="1"/>
      <c r="Q24" s="1"/>
    </row>
    <row r="25" spans="1:17">
      <c r="A25" s="1"/>
      <c r="B25" s="2" t="s">
        <v>39</v>
      </c>
      <c r="C25" s="2" t="s">
        <v>40</v>
      </c>
      <c r="D25" s="2" t="s">
        <v>41</v>
      </c>
      <c r="E25" s="2" t="s">
        <v>42</v>
      </c>
      <c r="F25" s="2" t="s">
        <v>43</v>
      </c>
      <c r="G25" s="2" t="s">
        <v>44</v>
      </c>
      <c r="H25" s="2" t="s">
        <v>45</v>
      </c>
      <c r="I25" s="2" t="s">
        <v>46</v>
      </c>
      <c r="J25" s="2" t="s">
        <v>47</v>
      </c>
      <c r="K25" s="2" t="s">
        <v>48</v>
      </c>
      <c r="L25" s="2" t="s">
        <v>49</v>
      </c>
      <c r="M25" s="2" t="s">
        <v>50</v>
      </c>
      <c r="N25" s="1"/>
      <c r="O25" s="1"/>
      <c r="P25" s="1"/>
      <c r="Q25" s="1"/>
    </row>
    <row r="26" spans="1:17">
      <c r="A26" s="1"/>
      <c r="B26" s="2" t="s">
        <v>1</v>
      </c>
      <c r="C26" s="11" t="e">
        <f>C8*C21</f>
        <v>#REF!</v>
      </c>
      <c r="D26" s="11" t="e">
        <f>D8*C21</f>
        <v>#REF!</v>
      </c>
      <c r="E26" s="11" t="e">
        <f>E8*C21</f>
        <v>#REF!</v>
      </c>
      <c r="F26" s="11" t="e">
        <f>F8*C21</f>
        <v>#REF!</v>
      </c>
      <c r="G26" s="11" t="e">
        <f>G8*C21</f>
        <v>#REF!</v>
      </c>
      <c r="H26" s="11" t="e">
        <f>H8*C21</f>
        <v>#REF!</v>
      </c>
      <c r="I26" s="11" t="e">
        <f>I8*C21</f>
        <v>#REF!</v>
      </c>
      <c r="J26" s="11" t="e">
        <f>J8*C21</f>
        <v>#REF!</v>
      </c>
      <c r="K26" s="11">
        <f>(C13-C13/(1+C16/100))*0.25</f>
        <v>0</v>
      </c>
      <c r="L26" s="11">
        <f>(C13-K26)*0.1*C18/C19</f>
        <v>0</v>
      </c>
      <c r="M26" s="11">
        <f>(C13-K26)*M2/100</f>
        <v>0</v>
      </c>
      <c r="N26" s="1"/>
      <c r="O26" s="1"/>
      <c r="P26" s="1"/>
      <c r="Q26" s="1"/>
    </row>
    <row r="27" spans="1:17">
      <c r="A27" s="1"/>
      <c r="B27" s="2" t="s">
        <v>2</v>
      </c>
      <c r="C27" s="11" t="e">
        <f>C8*D21</f>
        <v>#REF!</v>
      </c>
      <c r="D27" s="11" t="e">
        <f>D8*D21</f>
        <v>#REF!</v>
      </c>
      <c r="E27" s="11" t="e">
        <f>E8*D21</f>
        <v>#REF!</v>
      </c>
      <c r="F27" s="11" t="e">
        <f>F8*D21</f>
        <v>#REF!</v>
      </c>
      <c r="G27" s="11" t="e">
        <f>G8*D21</f>
        <v>#REF!</v>
      </c>
      <c r="H27" s="11" t="e">
        <f>H8*D21</f>
        <v>#REF!</v>
      </c>
      <c r="I27" s="11" t="e">
        <f>I8*D21</f>
        <v>#REF!</v>
      </c>
      <c r="J27" s="11" t="e">
        <f>J8*D21</f>
        <v>#REF!</v>
      </c>
      <c r="K27" s="11">
        <f>(D13-D13/(1+C16/100))*0.25</f>
        <v>0</v>
      </c>
      <c r="L27" s="11">
        <f>(D13-K27)*0.1*C18/C19</f>
        <v>0</v>
      </c>
      <c r="M27" s="11">
        <f>(D13-K27)*M2/100</f>
        <v>0</v>
      </c>
      <c r="N27" s="1"/>
      <c r="O27" s="1"/>
      <c r="P27" s="1"/>
      <c r="Q27" s="1"/>
    </row>
    <row r="28" spans="1:17">
      <c r="A28" s="1"/>
      <c r="B28" s="2" t="s">
        <v>3</v>
      </c>
      <c r="C28" s="11" t="e">
        <f>C8*E21</f>
        <v>#REF!</v>
      </c>
      <c r="D28" s="11" t="e">
        <f>D8*E21</f>
        <v>#REF!</v>
      </c>
      <c r="E28" s="11" t="e">
        <f>E8*E21</f>
        <v>#REF!</v>
      </c>
      <c r="F28" s="11" t="e">
        <f>F8*E21</f>
        <v>#REF!</v>
      </c>
      <c r="G28" s="11" t="e">
        <f>G8*E21</f>
        <v>#REF!</v>
      </c>
      <c r="H28" s="11" t="e">
        <f>H8*E21</f>
        <v>#REF!</v>
      </c>
      <c r="I28" s="11" t="e">
        <f>I8*E21</f>
        <v>#REF!</v>
      </c>
      <c r="J28" s="11" t="e">
        <f>J8*E21</f>
        <v>#REF!</v>
      </c>
      <c r="K28" s="11">
        <f>(E13-E13/(1+C16/100))*0.25</f>
        <v>0</v>
      </c>
      <c r="L28" s="11">
        <f>(E13-K28)*0.1*C18/C19</f>
        <v>0</v>
      </c>
      <c r="M28" s="11">
        <f>(E13-K28)*M2/100</f>
        <v>0</v>
      </c>
      <c r="N28" s="1"/>
      <c r="O28" s="1"/>
      <c r="P28" s="1"/>
      <c r="Q28" s="1"/>
    </row>
    <row r="29" spans="1:17">
      <c r="A29" s="1"/>
      <c r="B29" s="2" t="s">
        <v>4</v>
      </c>
      <c r="C29" s="11" t="e">
        <f>C8*F21</f>
        <v>#REF!</v>
      </c>
      <c r="D29" s="11" t="e">
        <f>D8*F21</f>
        <v>#REF!</v>
      </c>
      <c r="E29" s="11" t="e">
        <f>E8*F21</f>
        <v>#REF!</v>
      </c>
      <c r="F29" s="11" t="e">
        <f>F8*F21</f>
        <v>#REF!</v>
      </c>
      <c r="G29" s="11" t="e">
        <f>G8*F21</f>
        <v>#REF!</v>
      </c>
      <c r="H29" s="11" t="e">
        <f>H8*F21</f>
        <v>#REF!</v>
      </c>
      <c r="I29" s="11" t="e">
        <f>I8*F21</f>
        <v>#REF!</v>
      </c>
      <c r="J29" s="11" t="e">
        <f>J8*F21</f>
        <v>#REF!</v>
      </c>
      <c r="K29" s="11">
        <f>(F13-F13/(1+C16/100))*0.25</f>
        <v>0</v>
      </c>
      <c r="L29" s="11">
        <f>(F13-K29)*0.1*C18/C19</f>
        <v>0</v>
      </c>
      <c r="M29" s="11">
        <f>(F13-K29)*M2/100</f>
        <v>0</v>
      </c>
      <c r="N29" s="1"/>
      <c r="O29" s="1"/>
      <c r="P29" s="1"/>
      <c r="Q29" s="1"/>
    </row>
    <row r="30" spans="1:17">
      <c r="A30" s="1"/>
      <c r="B30" s="2" t="s">
        <v>5</v>
      </c>
      <c r="C30" s="11" t="e">
        <f>C8*G21</f>
        <v>#REF!</v>
      </c>
      <c r="D30" s="11" t="e">
        <f>D8*G21</f>
        <v>#REF!</v>
      </c>
      <c r="E30" s="11" t="e">
        <f>E8*G21</f>
        <v>#REF!</v>
      </c>
      <c r="F30" s="11" t="e">
        <f>F8*G21</f>
        <v>#REF!</v>
      </c>
      <c r="G30" s="11" t="e">
        <f>G8*G21</f>
        <v>#REF!</v>
      </c>
      <c r="H30" s="11" t="e">
        <f>H8*G21</f>
        <v>#REF!</v>
      </c>
      <c r="I30" s="11" t="e">
        <f>I8*G21</f>
        <v>#REF!</v>
      </c>
      <c r="J30" s="11" t="e">
        <f>J8*G21</f>
        <v>#REF!</v>
      </c>
      <c r="K30" s="11">
        <f>(G13-G13/(1+C16/100))*0.25</f>
        <v>0</v>
      </c>
      <c r="L30" s="11">
        <f>(G13-K30)*0.1*C18/C19</f>
        <v>0</v>
      </c>
      <c r="M30" s="11">
        <f>(G13-K30)*M2/100</f>
        <v>0</v>
      </c>
      <c r="N30" s="1"/>
      <c r="O30" s="1"/>
      <c r="P30" s="1"/>
      <c r="Q30" s="1"/>
    </row>
    <row r="31" spans="1:17">
      <c r="A31" s="1"/>
      <c r="B31" s="2" t="s">
        <v>6</v>
      </c>
      <c r="C31" s="11" t="e">
        <f>C8*H21</f>
        <v>#REF!</v>
      </c>
      <c r="D31" s="11" t="e">
        <f>D8*H21</f>
        <v>#REF!</v>
      </c>
      <c r="E31" s="11" t="e">
        <f>E8*H21</f>
        <v>#REF!</v>
      </c>
      <c r="F31" s="11" t="e">
        <f>F8*H21</f>
        <v>#REF!</v>
      </c>
      <c r="G31" s="11" t="e">
        <f>G8*H21</f>
        <v>#REF!</v>
      </c>
      <c r="H31" s="11" t="e">
        <f>H8*H21</f>
        <v>#REF!</v>
      </c>
      <c r="I31" s="11" t="e">
        <f>I8*H21</f>
        <v>#REF!</v>
      </c>
      <c r="J31" s="11" t="e">
        <f>J8*H21</f>
        <v>#REF!</v>
      </c>
      <c r="K31" s="11">
        <f>(H13-H13/(1+C16/100))*0.25</f>
        <v>0</v>
      </c>
      <c r="L31" s="11">
        <f>(H13-K31)*0.1*C18/C19</f>
        <v>0</v>
      </c>
      <c r="M31" s="11">
        <f>(H13-K31)*M2/100</f>
        <v>0</v>
      </c>
      <c r="N31" s="1"/>
      <c r="O31" s="1"/>
      <c r="P31" s="1"/>
      <c r="Q31" s="1"/>
    </row>
    <row r="32" spans="1:17">
      <c r="A32" s="1"/>
      <c r="B32" s="2" t="s">
        <v>7</v>
      </c>
      <c r="C32" s="11" t="e">
        <f>C8*I21</f>
        <v>#REF!</v>
      </c>
      <c r="D32" s="11" t="e">
        <f>D8*I21</f>
        <v>#REF!</v>
      </c>
      <c r="E32" s="11" t="e">
        <f>E8*I21</f>
        <v>#REF!</v>
      </c>
      <c r="F32" s="11" t="e">
        <f>F8*I21</f>
        <v>#REF!</v>
      </c>
      <c r="G32" s="11" t="e">
        <f>G8*I21</f>
        <v>#REF!</v>
      </c>
      <c r="H32" s="11" t="e">
        <f>H8*I21</f>
        <v>#REF!</v>
      </c>
      <c r="I32" s="11" t="e">
        <f>I8*I21</f>
        <v>#REF!</v>
      </c>
      <c r="J32" s="11" t="e">
        <f>J8*I21</f>
        <v>#REF!</v>
      </c>
      <c r="K32" s="11">
        <f>(I13-I13/(1+C16/100))*0.25</f>
        <v>0</v>
      </c>
      <c r="L32" s="11">
        <f>(I13-K32)*0.1*C18/C19</f>
        <v>0</v>
      </c>
      <c r="M32" s="11">
        <f>(I13-K32)*M2/100</f>
        <v>0</v>
      </c>
      <c r="N32" s="1"/>
      <c r="O32" s="1"/>
      <c r="P32" s="1"/>
      <c r="Q32" s="1"/>
    </row>
    <row r="33" spans="1:17">
      <c r="A33" s="1"/>
      <c r="B33" s="2" t="s">
        <v>8</v>
      </c>
      <c r="C33" s="11" t="e">
        <f>C8*J21</f>
        <v>#REF!</v>
      </c>
      <c r="D33" s="11" t="e">
        <f>D8*J21</f>
        <v>#REF!</v>
      </c>
      <c r="E33" s="11" t="e">
        <f>E8*J21</f>
        <v>#REF!</v>
      </c>
      <c r="F33" s="11" t="e">
        <f>F8*J21</f>
        <v>#REF!</v>
      </c>
      <c r="G33" s="11" t="e">
        <f>G8*J21</f>
        <v>#REF!</v>
      </c>
      <c r="H33" s="11" t="e">
        <f>H8*J21</f>
        <v>#REF!</v>
      </c>
      <c r="I33" s="11" t="e">
        <f>I8*J21</f>
        <v>#REF!</v>
      </c>
      <c r="J33" s="11" t="e">
        <f>J8*J21</f>
        <v>#REF!</v>
      </c>
      <c r="K33" s="11">
        <f>(J13-J13/(1+C16/100))*0.25</f>
        <v>0</v>
      </c>
      <c r="L33" s="11">
        <f>(J13-K33)*0.1*C18/C19</f>
        <v>0</v>
      </c>
      <c r="M33" s="11">
        <f>(J13-K33)*M2/100</f>
        <v>0</v>
      </c>
      <c r="N33" s="1"/>
      <c r="O33" s="1"/>
      <c r="P33" s="1"/>
      <c r="Q33" s="1"/>
    </row>
    <row r="34" spans="1:17">
      <c r="A34" s="1"/>
      <c r="B34" s="6"/>
      <c r="C34" s="1"/>
      <c r="D34" s="1"/>
      <c r="E34" s="1"/>
      <c r="F34" s="1"/>
      <c r="G34" s="1"/>
      <c r="H34" s="1"/>
      <c r="I34" s="1"/>
      <c r="J34" s="1"/>
      <c r="K34" s="1"/>
      <c r="L34" s="1"/>
      <c r="M34" s="1"/>
      <c r="N34" s="1"/>
      <c r="O34" s="1"/>
      <c r="P34" s="1"/>
      <c r="Q34" s="1"/>
    </row>
    <row r="35" spans="1:17">
      <c r="A35" s="1"/>
      <c r="B35" s="2" t="s">
        <v>51</v>
      </c>
      <c r="C35" s="11" t="e">
        <f>C26*C3+C27*D3+C28*E3+C29*F3+C30*G3+C31*H3+C32*I3+C33*J3</f>
        <v>#REF!</v>
      </c>
      <c r="D35" s="11" t="e">
        <f>D26*C3+D27*D3+D28*E3+D29*F3+D30*G3+D31*H3+D32*I3+D33*J3</f>
        <v>#REF!</v>
      </c>
      <c r="E35" s="11" t="e">
        <f>E26*C3+E27*D3+E28*E3+E29*F3+E30*G3+E31*H3+E32*I3+E33*J3</f>
        <v>#REF!</v>
      </c>
      <c r="F35" s="11" t="e">
        <f>F26*C3+F27*D3+F28*E3+F29*F3+F30*G3+F31*H3+F32*I3+F33*J3</f>
        <v>#REF!</v>
      </c>
      <c r="G35" s="11" t="e">
        <f>G26*C3+G27*D3+G28*E3+G29*F3+G30*G3+G31*H3+G32*I3+G33*J3</f>
        <v>#REF!</v>
      </c>
      <c r="H35" s="11" t="e">
        <f>H26*C3+H27*D3+H28*E3+H29*F3+H30*G3+H31*H3+H32*I3+H33*J3</f>
        <v>#REF!</v>
      </c>
      <c r="I35" s="11" t="e">
        <f>I26*C3+I27*D3+I28*E3+I29*F3+I30*G3+I31*H3+I32*I3+I33*J3</f>
        <v>#REF!</v>
      </c>
      <c r="J35" s="11" t="e">
        <f>J26*C3+J27*D3+J28*E3+J29*F3+J30*G3+J31*H3+J32*I3+J33*J3</f>
        <v>#REF!</v>
      </c>
      <c r="K35" s="11">
        <f>K26*C3+K27*D3+K28*E3+K29*F3+K30*G3+K31*H3+K32*I3+K33*J3</f>
        <v>0</v>
      </c>
      <c r="L35" s="11">
        <f>(L26*C3+L27*D3+L28*E3+L29*F3+L30*G3+L31*H3+L32*I3+L33*J3)*C18/C19</f>
        <v>0</v>
      </c>
      <c r="M35" s="11">
        <f>M26*C3+M27*D3+M28*E3+M29*F3+M30*G3+M31*H3+M32*I3+M33*J3</f>
        <v>0</v>
      </c>
      <c r="N35" s="1"/>
      <c r="O35" s="1"/>
      <c r="P35" s="1"/>
      <c r="Q35" s="1"/>
    </row>
    <row r="36" spans="1:17">
      <c r="A36" s="1"/>
      <c r="B36" s="1"/>
      <c r="C36" s="1"/>
      <c r="D36" s="1"/>
      <c r="E36" s="1"/>
      <c r="F36" s="1"/>
      <c r="G36" s="1"/>
      <c r="H36" s="1"/>
      <c r="I36" s="1"/>
      <c r="J36" s="1"/>
      <c r="K36" s="1"/>
      <c r="L36" s="1"/>
      <c r="M36" s="1"/>
      <c r="N36" s="1"/>
      <c r="O36" s="1"/>
      <c r="P36" s="1"/>
      <c r="Q36" s="1"/>
    </row>
    <row r="37" spans="1:17">
      <c r="A37" s="1"/>
      <c r="B37" s="6"/>
      <c r="C37" s="1"/>
      <c r="D37" s="1"/>
      <c r="E37" s="1"/>
      <c r="F37" s="1"/>
      <c r="G37" s="1"/>
      <c r="H37" s="1"/>
      <c r="I37" s="1"/>
      <c r="J37" s="1"/>
      <c r="K37" s="1"/>
      <c r="L37" s="1"/>
      <c r="M37" s="1"/>
      <c r="N37" s="1"/>
      <c r="O37" s="1"/>
      <c r="P37" s="1"/>
      <c r="Q37" s="1"/>
    </row>
    <row r="38" spans="1:17">
      <c r="A38" s="1"/>
      <c r="B38" s="1"/>
      <c r="C38" s="1"/>
      <c r="D38" s="1"/>
      <c r="E38" s="1"/>
      <c r="F38" s="1"/>
      <c r="G38" s="1"/>
      <c r="H38" s="1"/>
      <c r="I38" s="1"/>
      <c r="J38" s="1"/>
      <c r="K38" s="1"/>
      <c r="L38" s="1"/>
      <c r="M38" s="1"/>
      <c r="N38" s="1"/>
      <c r="O38" s="1"/>
      <c r="P38" s="1"/>
      <c r="Q38" s="1"/>
    </row>
    <row r="39" spans="1:17">
      <c r="A39" s="1"/>
      <c r="B39" s="1"/>
      <c r="C39" s="1"/>
      <c r="D39" s="1"/>
      <c r="E39" s="1"/>
      <c r="F39" s="1"/>
      <c r="G39" s="1"/>
      <c r="H39" s="1"/>
      <c r="I39" s="1"/>
      <c r="J39" s="1"/>
      <c r="K39" s="1"/>
      <c r="L39" s="1"/>
      <c r="M39" s="1"/>
      <c r="N39" s="1"/>
      <c r="O39" s="1"/>
      <c r="P39" s="1"/>
      <c r="Q39" s="1"/>
    </row>
  </sheetData>
  <sheetProtection selectLockedCells="1" selectUnlockedCells="1"/>
  <mergeCells count="1">
    <mergeCell ref="E17:K17"/>
  </mergeCells>
  <phoneticPr fontId="5" type="noConversion"/>
  <hyperlinks>
    <hyperlink ref="E17" r:id="rId1"/>
  </hyperlinks>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12</vt:i4>
      </vt:variant>
    </vt:vector>
  </HeadingPairs>
  <TitlesOfParts>
    <vt:vector size="17" baseType="lpstr">
      <vt:lpstr>1. Вставить из конвертера</vt:lpstr>
      <vt:lpstr>2. Вводные</vt:lpstr>
      <vt:lpstr>3. Результат</vt:lpstr>
      <vt:lpstr>рассчет вводных</vt:lpstr>
      <vt:lpstr>Лист1</vt:lpstr>
      <vt:lpstr>'2. Вводные'!externalLink</vt:lpstr>
      <vt:lpstr>'3. Результат'!externalLink</vt:lpstr>
      <vt:lpstr>'3. Результат'!externalLink_10</vt:lpstr>
      <vt:lpstr>'3. Результат'!externalLink_11</vt:lpstr>
      <vt:lpstr>'3. Результат'!externalLink_12</vt:lpstr>
      <vt:lpstr>'3. Результат'!externalLink_3</vt:lpstr>
      <vt:lpstr>'3. Результат'!externalLink_4</vt:lpstr>
      <vt:lpstr>'3. Результат'!externalLink_5</vt:lpstr>
      <vt:lpstr>'3. Результат'!externalLink_7</vt:lpstr>
      <vt:lpstr>'3. Результат'!externalLink_8</vt:lpstr>
      <vt:lpstr>'3. Результат'!externalLink_9</vt:lpstr>
      <vt:lpstr>Хабы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Bliznichenko</dc:creator>
  <cp:lastModifiedBy>Petrovytsh</cp:lastModifiedBy>
  <dcterms:created xsi:type="dcterms:W3CDTF">2012-02-15T16:53:36Z</dcterms:created>
  <dcterms:modified xsi:type="dcterms:W3CDTF">2012-02-15T19:37:38Z</dcterms:modified>
</cp:coreProperties>
</file>